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Plan1" sheetId="1" r:id="rId1"/>
    <sheet name="Plan2" sheetId="2" r:id="rId2"/>
    <sheet name="Plan3" sheetId="3" r:id="rId3"/>
    <sheet name="Plan4" sheetId="4" r:id="rId4"/>
  </sheets>
  <calcPr calcId="124519"/>
</workbook>
</file>

<file path=xl/calcChain.xml><?xml version="1.0" encoding="utf-8"?>
<calcChain xmlns="http://schemas.openxmlformats.org/spreadsheetml/2006/main">
  <c r="E5" i="4"/>
  <c r="E6"/>
  <c r="E7"/>
  <c r="E8"/>
  <c r="E9"/>
  <c r="E10"/>
  <c r="E11"/>
  <c r="E12"/>
  <c r="E13"/>
  <c r="E14"/>
  <c r="E4"/>
  <c r="D7" i="2"/>
  <c r="C7" i="4" s="1"/>
  <c r="H12" i="3"/>
  <c r="H5"/>
  <c r="H6"/>
  <c r="H7"/>
  <c r="H8"/>
  <c r="H9"/>
  <c r="H10"/>
  <c r="H11"/>
  <c r="F7" i="2"/>
  <c r="D5" i="3"/>
  <c r="D6"/>
  <c r="D7"/>
  <c r="K7" s="1"/>
  <c r="D8"/>
  <c r="D9"/>
  <c r="D10"/>
  <c r="K10" s="1"/>
  <c r="D11"/>
  <c r="K11" s="1"/>
  <c r="D12"/>
  <c r="H13"/>
  <c r="F11"/>
  <c r="P76" i="1"/>
  <c r="H76"/>
  <c r="H14" i="3"/>
  <c r="H15"/>
  <c r="J5"/>
  <c r="J6"/>
  <c r="J7"/>
  <c r="J8"/>
  <c r="J9"/>
  <c r="J10"/>
  <c r="J11"/>
  <c r="J12"/>
  <c r="J13"/>
  <c r="J14"/>
  <c r="J15"/>
  <c r="F5"/>
  <c r="K5"/>
  <c r="D4" i="4" s="1"/>
  <c r="F6" i="3"/>
  <c r="F7"/>
  <c r="F8"/>
  <c r="K8" s="1"/>
  <c r="F9"/>
  <c r="K9" s="1"/>
  <c r="F10"/>
  <c r="F12"/>
  <c r="F13"/>
  <c r="K13" s="1"/>
  <c r="F14"/>
  <c r="F15"/>
  <c r="D13"/>
  <c r="D14"/>
  <c r="K14" s="1"/>
  <c r="D13" i="4" s="1"/>
  <c r="D15" i="3"/>
  <c r="K15" s="1"/>
  <c r="D14" i="4" s="1"/>
  <c r="N118" i="1"/>
  <c r="D6" i="2" s="1"/>
  <c r="M118" i="1"/>
  <c r="C6" i="2"/>
  <c r="N137" i="1"/>
  <c r="D4" i="2" s="1"/>
  <c r="C4" i="4" s="1"/>
  <c r="M137" i="1"/>
  <c r="C4" i="2" s="1"/>
  <c r="F140" i="1"/>
  <c r="D5" i="2" s="1"/>
  <c r="E140" i="1"/>
  <c r="C5" i="2" s="1"/>
  <c r="F120" i="1"/>
  <c r="E120"/>
  <c r="C7" i="2" s="1"/>
  <c r="N98" i="1"/>
  <c r="D8" i="2" s="1"/>
  <c r="M98" i="1"/>
  <c r="C8" i="2"/>
  <c r="F100" i="1"/>
  <c r="D9" i="2" s="1"/>
  <c r="E100" i="1"/>
  <c r="C9" i="2" s="1"/>
  <c r="F76" i="1"/>
  <c r="D11" i="2" s="1"/>
  <c r="E76" i="1"/>
  <c r="C11" i="2" s="1"/>
  <c r="N76" i="1"/>
  <c r="D10" i="2" s="1"/>
  <c r="M76" i="1"/>
  <c r="C10" i="2" s="1"/>
  <c r="N48" i="1"/>
  <c r="D12" i="2" s="1"/>
  <c r="M48" i="1"/>
  <c r="C12" i="2"/>
  <c r="F45" i="1"/>
  <c r="D13" i="2" s="1"/>
  <c r="C13" i="4" s="1"/>
  <c r="E45" i="1"/>
  <c r="C13" i="2" s="1"/>
  <c r="F22" i="1"/>
  <c r="D14" i="2" s="1"/>
  <c r="C14" i="4" s="1"/>
  <c r="E22" i="1"/>
  <c r="C14" i="2" s="1"/>
  <c r="K6" i="3"/>
  <c r="D5" i="4" s="1"/>
  <c r="K12" i="3"/>
  <c r="D11" i="4" s="1"/>
  <c r="C10" l="1"/>
  <c r="F10" i="2"/>
  <c r="F9"/>
  <c r="C9" i="4"/>
  <c r="C6"/>
  <c r="F6" i="2"/>
  <c r="F8"/>
  <c r="C8" i="4"/>
  <c r="F5" i="2"/>
  <c r="C5" i="4"/>
  <c r="F12" i="2"/>
  <c r="C12" i="4"/>
  <c r="C11"/>
  <c r="F11" i="2"/>
  <c r="D12" i="4"/>
  <c r="M13" i="3"/>
  <c r="D7" i="4"/>
  <c r="M8" i="3"/>
  <c r="D9" i="4"/>
  <c r="M10" i="3"/>
  <c r="D8" i="4"/>
  <c r="M9" i="3"/>
  <c r="D10" i="4"/>
  <c r="M11" i="3"/>
  <c r="D6" i="4"/>
  <c r="M7" i="3"/>
  <c r="M12"/>
  <c r="M6"/>
</calcChain>
</file>

<file path=xl/sharedStrings.xml><?xml version="1.0" encoding="utf-8"?>
<sst xmlns="http://schemas.openxmlformats.org/spreadsheetml/2006/main" count="393" uniqueCount="165">
  <si>
    <t>%</t>
  </si>
  <si>
    <t>Programa</t>
  </si>
  <si>
    <t>Ação</t>
  </si>
  <si>
    <t>Orgão</t>
  </si>
  <si>
    <t>Valor</t>
  </si>
  <si>
    <t>GEA - 2010</t>
  </si>
  <si>
    <t>GEA - 2009</t>
  </si>
  <si>
    <t>GEA - 2008</t>
  </si>
  <si>
    <t>GEA - 2007</t>
  </si>
  <si>
    <t>GEA - 2006</t>
  </si>
  <si>
    <t>GEA - 2004</t>
  </si>
  <si>
    <t>GEA - 2002</t>
  </si>
  <si>
    <t>GEA - 2001</t>
  </si>
  <si>
    <t>GEA - 2000</t>
  </si>
  <si>
    <t>Recursos Pesqueiros Sustentáveis</t>
  </si>
  <si>
    <t>Programa Nacional de Florestas</t>
  </si>
  <si>
    <t>Gestão da Política de Meio Ambiente</t>
  </si>
  <si>
    <t>Capacitação de Servidores Públicos Federais em Processo de Qualificação e Requalificação</t>
  </si>
  <si>
    <t>Comunidades Tradicionais</t>
  </si>
  <si>
    <t>Gestão e Administração do Programa</t>
  </si>
  <si>
    <t>Capacitação de Comunidades Tradicionais</t>
  </si>
  <si>
    <t>Assistência à Produção e à Comercializaçãode Produtos da Sociobiodiversidade</t>
  </si>
  <si>
    <t>Conservação e Recuperação dos Biomas Brasileiros</t>
  </si>
  <si>
    <t>Implantação de Corredores Ecológicos</t>
  </si>
  <si>
    <t>Capacitação para Conservação e Uso Sustentável dos Biomas</t>
  </si>
  <si>
    <t>Monitoramento do Sistema de Gestão Integrado e Participação para Conservação e Uso Sustentável dos Biomas Brasileiros.</t>
  </si>
  <si>
    <t>Apoio à Criação e Gestão de Áreas Protegidas</t>
  </si>
  <si>
    <t>Fomento à Projetos Demonstrativos na Amazônia e Mata Atlântica</t>
  </si>
  <si>
    <t>Conservação, Manejo e Uso Sustentável da Agrobiodiversidade</t>
  </si>
  <si>
    <t>Revitalização de Bacias Hidrográficas em Situação de Vulnerabilidade e Degradação Ambiental</t>
  </si>
  <si>
    <t>Recuperação e Prevenção da Bacia do Rio São Francisco</t>
  </si>
  <si>
    <t>IBAMA</t>
  </si>
  <si>
    <t>Prevenção e Combate ao Desmatamento, Queimadas e Incêndios Florestais (FLORESCER)</t>
  </si>
  <si>
    <t>ICMBIO</t>
  </si>
  <si>
    <t>Despesas com Pessoal</t>
  </si>
  <si>
    <t>Investimentos (equipamentos)</t>
  </si>
  <si>
    <t>Operações (viagens, serviços externos, treinamentos, consultas públicas, etc)</t>
  </si>
  <si>
    <t>Gerenciamento de Concessões em Florestas Públicas</t>
  </si>
  <si>
    <t>Criação e Implementação de Distritos Florestais Sustentáveis</t>
  </si>
  <si>
    <t>Funcionamento do Serviço Florestal Brasileiro</t>
  </si>
  <si>
    <t xml:space="preserve">Implantação do Sistema Nacional de Informações Florestais </t>
  </si>
  <si>
    <t>Formulação e Difusão de Procedimentos de Manejo Florestal</t>
  </si>
  <si>
    <t>Total Liquidado</t>
  </si>
  <si>
    <t>GEA - 2005</t>
  </si>
  <si>
    <t>GEA - 2003</t>
  </si>
  <si>
    <t>Autorizado</t>
  </si>
  <si>
    <t xml:space="preserve">Programa  </t>
  </si>
  <si>
    <t>Parques do Brasil</t>
  </si>
  <si>
    <t>Áreas Protegidas do Brasil</t>
  </si>
  <si>
    <t>Areas Protegidas do Brasil</t>
  </si>
  <si>
    <t>Amazônia Sustentável</t>
  </si>
  <si>
    <t>Expansão e Consolidação do Sistema de Áreas Protegidas na Região Amazônica</t>
  </si>
  <si>
    <t>Florestas Sustáveis</t>
  </si>
  <si>
    <t>Apoio às Populações Tradicionais em Reservas Extrativistas</t>
  </si>
  <si>
    <t>Uso Multiplo dos Recursos das Florestas Nacionais</t>
  </si>
  <si>
    <t>Na Íntegra</t>
  </si>
  <si>
    <t>Conservação de Espécies Ameaçadas de Extinção</t>
  </si>
  <si>
    <t>Fomento à Projetos de Manejo Sustentável da Flora e da Fauna</t>
  </si>
  <si>
    <t>Manejo e Conservação da Fauna Silvestre</t>
  </si>
  <si>
    <t>Manejo e Conservação da Flora</t>
  </si>
  <si>
    <t>Fomento à Projetos de Conservação e utilização Sustentável da Diversidade Biológica - PROBIO</t>
  </si>
  <si>
    <t>Formulação da Estratégia Nacional de Biodiversidade</t>
  </si>
  <si>
    <t>Notas:</t>
  </si>
  <si>
    <t>Biodiversidade e Recursos Genéticos</t>
  </si>
  <si>
    <r>
      <rPr>
        <b/>
        <sz val="11"/>
        <color indexed="8"/>
        <rFont val="Calibri"/>
        <family val="2"/>
      </rPr>
      <t>(1)</t>
    </r>
    <r>
      <rPr>
        <sz val="11"/>
        <color theme="1"/>
        <rFont val="Calibri"/>
        <family val="2"/>
        <scheme val="minor"/>
      </rPr>
      <t xml:space="preserve"> Essa ação passa a ser um objetivo a ser atingido por meio de outras ações de consolidação como por exemplo o "Apoio a Comunidades Extrativistas". Manteve-se a nomenclatura da ação, neste estudo, mas na fonte de dados a descrição da ação sofreu alteração;</t>
    </r>
  </si>
  <si>
    <r>
      <rPr>
        <b/>
        <sz val="11"/>
        <color indexed="8"/>
        <rFont val="Calibri"/>
        <family val="2"/>
      </rPr>
      <t>(2)</t>
    </r>
    <r>
      <rPr>
        <sz val="11"/>
        <color theme="1"/>
        <rFont val="Calibri"/>
        <family val="2"/>
        <scheme val="minor"/>
      </rPr>
      <t xml:space="preserve"> Fonte de Dados: SIGA Brasil, 2011.</t>
    </r>
  </si>
  <si>
    <r>
      <rPr>
        <b/>
        <sz val="11"/>
        <color indexed="8"/>
        <rFont val="Calibri"/>
        <family val="2"/>
      </rPr>
      <t>(3)</t>
    </r>
    <r>
      <rPr>
        <sz val="11"/>
        <color theme="1"/>
        <rFont val="Calibri"/>
        <family val="2"/>
        <scheme val="minor"/>
      </rPr>
      <t xml:space="preserve"> Fonte de Dados: ONG Contas Abertas;</t>
    </r>
  </si>
  <si>
    <t>Prevenção e Combate ao Desmatamento, Queimadas e Incêndios Florestais (FLORESCER) (2)</t>
  </si>
  <si>
    <t>Conservação de Espécies Ameaçadas de Extinção (2)</t>
  </si>
  <si>
    <t>Fomento à Projetos de Manejo Sustentável da Flora e da Fauna (2)</t>
  </si>
  <si>
    <t>Manejo e Conservação da Fauna Silvestre (2)</t>
  </si>
  <si>
    <t>Manejo e Conservação da Flora (2)</t>
  </si>
  <si>
    <t>Fomento à Projetos de Conservação e utilização Sustentável da Diversidade Biológica - PROBIO (3)</t>
  </si>
  <si>
    <t>Formulação da Estratégia Nacional de Biodiversidade (3)</t>
  </si>
  <si>
    <t>Na Íntegra (2)</t>
  </si>
  <si>
    <t>Uso Multiplo dos Recursos das Florestas Nacionais (2)</t>
  </si>
  <si>
    <t>Apoio às Populações Tradicionais em Reservas Extrativistas (2)</t>
  </si>
  <si>
    <t>Expansão e Consolidação do Sistema de Áreas Protegidas na Região Amazônica (1) (3)</t>
  </si>
  <si>
    <t>MMA/IBAMA/FUNAMA</t>
  </si>
  <si>
    <r>
      <rPr>
        <b/>
        <sz val="11"/>
        <color indexed="8"/>
        <rFont val="Calibri"/>
        <family val="2"/>
      </rPr>
      <t>(1)</t>
    </r>
    <r>
      <rPr>
        <sz val="11"/>
        <color theme="1"/>
        <rFont val="Calibri"/>
        <family val="2"/>
        <scheme val="minor"/>
      </rPr>
      <t xml:space="preserve"> Essa ação passa a ser um objetivo a ser atingido por meio de outras ações de consolidação como por exemplo o "Fomento a Projetos de Gestão Ambiental das Reservas Extrativistas da Amazônia". Manteve-se a nomenclatura da ação, neste estudo, mas na fonte de dados a descrição da ação sofreu alteração;</t>
    </r>
  </si>
  <si>
    <t>Implantação de Corredores Ecológicos (2)</t>
  </si>
  <si>
    <t>Assistência Técnica à Produção e Comercialização de Produtos Extrativistas na Amazônia (2)</t>
  </si>
  <si>
    <t>Capacitação de Comunidades Extrativistas na Amazônia (2)</t>
  </si>
  <si>
    <t>Apoio à Comunidades Extrativistas na Amazônia (2)</t>
  </si>
  <si>
    <t>Capacitação de Comunidades Tradicionais (2)</t>
  </si>
  <si>
    <t>Gestão e Administração do Programa (2)</t>
  </si>
  <si>
    <t>Capacitação de Servidores Públicos Federais em Processo de Qualificação e Requalificação (2)</t>
  </si>
  <si>
    <t>Expansão e Consolidação do Sistema de Áreas Protegidas na Região Amazônica (1) (2)</t>
  </si>
  <si>
    <t>Apoio à Populações Tradicionais em Reservas Extrativistas (2)</t>
  </si>
  <si>
    <t>Uso Múltiplo dos Recursos das Florestas Nacionais (2)</t>
  </si>
  <si>
    <t>Fomento a Projetos de Uso Sustentável dos Recursos Pesqueiros (2)</t>
  </si>
  <si>
    <t>Ordenamento Pesqueiro em Reservas Extrativistas</t>
  </si>
  <si>
    <t>Certificação Florestal de Produtos Extrativistas</t>
  </si>
  <si>
    <t>Manejo de Florestas Públicas</t>
  </si>
  <si>
    <t>Apoio e Recuperação de Ecossistemas e Áreas Degradadas</t>
  </si>
  <si>
    <t>Fomento à Projetos de Gestão Ambiental das Reservas Extrativistas da Amazônia</t>
  </si>
  <si>
    <t>Na Íntegra (3)</t>
  </si>
  <si>
    <r>
      <rPr>
        <b/>
        <sz val="11"/>
        <color indexed="8"/>
        <rFont val="Calibri"/>
        <family val="2"/>
      </rPr>
      <t>(3)</t>
    </r>
    <r>
      <rPr>
        <sz val="11"/>
        <color theme="1"/>
        <rFont val="Calibri"/>
        <family val="2"/>
        <scheme val="minor"/>
      </rPr>
      <t xml:space="preserve"> Fonte de Dados: Contas Abertas, 2011;</t>
    </r>
  </si>
  <si>
    <t>Implantação de Corredores Ecológicos (2)(3)</t>
  </si>
  <si>
    <t>Prevenção de Incêndios Florestais em Unidades de Conservação (2)</t>
  </si>
  <si>
    <t>Na íntegra (3)</t>
  </si>
  <si>
    <t>Na íntegra (2) (3)</t>
  </si>
  <si>
    <t>Apoio à Criação e Gestão de Áreas Protegidas (3)</t>
  </si>
  <si>
    <t>Monitoramento do Sistema de Gestão Integrado e Participação para Conservação e Uso Sustentável dos Biomas Brasileiros. (3)</t>
  </si>
  <si>
    <t>Capacitação para Conservação e Uso Sustentável dos Biomas (3)</t>
  </si>
  <si>
    <t>Implantação de Corredores Ecológicos (3)</t>
  </si>
  <si>
    <t>Serviço Florestal Brasileiro (SFB) (1)</t>
  </si>
  <si>
    <t>Ordenamento Pesqueiro em Reservas Extrativistas (2)</t>
  </si>
  <si>
    <t>Certificação Florestal de Produtos Extrativistas (2)</t>
  </si>
  <si>
    <t>Recuperação de Ecossistemas e Áreas Degradadas (2)</t>
  </si>
  <si>
    <t>Recuperação e Preservação da Bacia do Rio São Francisco (2)</t>
  </si>
  <si>
    <t>Ordenamento do Uso Florestal Sustentável em Florestas Nacionais (2)</t>
  </si>
  <si>
    <t>Assistência à Produção e à Comercializaçãode Produtos da Sociobiodiversidade (2)</t>
  </si>
  <si>
    <t>Fomento a Projetos de Gestão Ambiental das Reservas Extrativistas da Amazônia (2)</t>
  </si>
  <si>
    <t>Regularização Fundiária das Unidades de Conservação Federais</t>
  </si>
  <si>
    <t>Gestão de Áreas Protegidas nos Ecossistemas*</t>
  </si>
  <si>
    <t>* Conforme descrito na Ação: Mata Atlântica, Pampa, Cerrado, Pantanal, Caatinga, Amazônico e Costeiro/Marinho</t>
  </si>
  <si>
    <t>** Segundo a Publicação Pilares para a Sustentabilidade Financeira do SNUC (2009) a totalidade dos recursos do ICMBIO é aplicada diretamente em UCs Federais.</t>
  </si>
  <si>
    <t>MMA/IBAMA/FUNAMA/ SFB</t>
  </si>
  <si>
    <t>ICMBIO** (2)</t>
  </si>
  <si>
    <t>Fomento à Projetos Demonstrativos na Amazônia e Mata Atlântica (2)</t>
  </si>
  <si>
    <t>Conservação e Recuperação dos Biomas Brasileiros (3)</t>
  </si>
  <si>
    <t>Recuperação e Prevenção da Bacia do Rio São Francisco (2)</t>
  </si>
  <si>
    <t>Comunidades Tradicionais (2)</t>
  </si>
  <si>
    <t>Capacitação de Servidores Públicos Federais em Processo de Qualificação e Requalificação (4)</t>
  </si>
  <si>
    <t>Fomento ao Manejo Florestal da Amazônia (4)</t>
  </si>
  <si>
    <t>Desenvolvimento de Projetos - Piloto de Conservação de Manguezais (4)</t>
  </si>
  <si>
    <r>
      <rPr>
        <b/>
        <sz val="11"/>
        <color indexed="8"/>
        <rFont val="Calibri"/>
        <family val="2"/>
      </rPr>
      <t>(4)</t>
    </r>
    <r>
      <rPr>
        <sz val="11"/>
        <color theme="1"/>
        <rFont val="Calibri"/>
        <family val="2"/>
        <scheme val="minor"/>
      </rPr>
      <t xml:space="preserve"> MMA, 2009</t>
    </r>
  </si>
  <si>
    <r>
      <rPr>
        <b/>
        <sz val="11"/>
        <color indexed="8"/>
        <rFont val="Calibri"/>
        <family val="2"/>
      </rPr>
      <t>(1)</t>
    </r>
    <r>
      <rPr>
        <sz val="11"/>
        <color theme="1"/>
        <rFont val="Calibri"/>
        <family val="2"/>
        <scheme val="minor"/>
      </rPr>
      <t xml:space="preserve"> Apesar das porcentagens terem sido mantidas fielmente conforme apresentadas na publicação do MMA,2009 houve divergência entre os valores apresentados pela mesma e os obtidos por meio de pesquisa ao Siga Senado e à ONG Contas Abertas. Sendo assim, preferiu-se utilizar os dados das fontes pesquisadas já que prevaleceram em todos os anos da série temporal.</t>
    </r>
  </si>
  <si>
    <t>ICMBIO (2)</t>
  </si>
  <si>
    <t>Desenvolvimento de Projetos - Piloto de Conservação de Manguezais (2)</t>
  </si>
  <si>
    <t>Fomento à Projetos Demonstrativos na Amazônia e Mata Atlântica (4)</t>
  </si>
  <si>
    <t>33.140.184.00</t>
  </si>
  <si>
    <t>TOTAL</t>
  </si>
  <si>
    <r>
      <rPr>
        <b/>
        <sz val="11"/>
        <color indexed="8"/>
        <rFont val="Calibri"/>
        <family val="2"/>
      </rPr>
      <t>(1)</t>
    </r>
    <r>
      <rPr>
        <sz val="11"/>
        <color theme="1"/>
        <rFont val="Calibri"/>
        <family val="2"/>
        <scheme val="minor"/>
      </rPr>
      <t xml:space="preserve"> No ano de 2006 o Serviço Florestal Brasileiro passou a contribuir com a Gestão do SNUC. No entanto, seus empenhos só passaram a constar nas fontes pesquisadas a partir do ano de 2008. Antes disso, mais precisamente nos anos de 2006 e 2007, seu orçamento anual era divulgado em um modelo de Relatório denominado "Gestão de Florestas Públicas". Os dados aqui descritos são oriundos desse Relatório.</t>
    </r>
  </si>
  <si>
    <t>Ano</t>
  </si>
  <si>
    <t>Liquidado</t>
  </si>
  <si>
    <t>Desenvolvimento de Projetos-Piloto de Conservação de Manguezais</t>
  </si>
  <si>
    <t>Cadastramento de Florestas Públicas Nacionais</t>
  </si>
  <si>
    <t>Demarcação de Florestas Públicas da União no Distrito Florestal da BR 163</t>
  </si>
  <si>
    <t>29.094.753.26</t>
  </si>
  <si>
    <t>Destinação de 12% do liquidado para o SNUC***</t>
  </si>
  <si>
    <t>*** Conforme descrito na Publicação Pilares para a Sustentabilidade Financeira do SNUC (2009).</t>
  </si>
  <si>
    <t>Financiamento do SNUC 2000 -2010</t>
  </si>
  <si>
    <t>** valores atingidos pelo estudo</t>
  </si>
  <si>
    <t>***valores disponibilizados pelo estudo Pilares para a Sustentabilidade Financeira do SNUC.</t>
  </si>
  <si>
    <t>* valores disponibilizados pelas fontes de pesquisa do estudo</t>
  </si>
  <si>
    <t>Autorizado*</t>
  </si>
  <si>
    <t>Liquidado**</t>
  </si>
  <si>
    <t>MMA, 2009***</t>
  </si>
  <si>
    <t>% dos gastos totais atingida</t>
  </si>
  <si>
    <t>MMA</t>
  </si>
  <si>
    <t>SFB</t>
  </si>
  <si>
    <t>ICMBio</t>
  </si>
  <si>
    <t>Orç.  Total</t>
  </si>
  <si>
    <t>%SNUC</t>
  </si>
  <si>
    <t>TOTAL SNUC</t>
  </si>
  <si>
    <t>GEA - Dados agregados</t>
  </si>
  <si>
    <t>Financiamento do SNUC 2000 - 2010 (valores agregados - MILHÕES DE R$)</t>
  </si>
  <si>
    <t>***valores disponibilizados na publicação Pilares para a Sustentabilidade Financeira do SNUC</t>
  </si>
  <si>
    <t>GEA 1</t>
  </si>
  <si>
    <t>GEA 2</t>
  </si>
  <si>
    <t>GEA 3</t>
  </si>
  <si>
    <t>Gastos Efetivos Atuais do SNUC</t>
  </si>
  <si>
    <t>* Gastos Ideais em Conservação para toda a amostra (Estaduais + Nacionais) tanto para consolidação quanto Despesas de Custeio.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</si>
</sst>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42"/>
      </right>
      <top/>
      <bottom/>
      <diagonal/>
    </border>
    <border>
      <left style="thin">
        <color indexed="42"/>
      </left>
      <right/>
      <top/>
      <bottom/>
      <diagonal/>
    </border>
    <border>
      <left/>
      <right style="thin">
        <color indexed="11"/>
      </right>
      <top/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" fontId="0" fillId="2" borderId="0" xfId="0" applyNumberForma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4" fontId="0" fillId="2" borderId="0" xfId="0" applyNumberFormat="1" applyFill="1" applyBorder="1" applyAlignment="1">
      <alignment horizontal="center" vertical="center" wrapText="1"/>
    </xf>
    <xf numFmtId="3" fontId="0" fillId="2" borderId="1" xfId="0" applyNumberForma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left" vertical="center" wrapText="1"/>
    </xf>
    <xf numFmtId="0" fontId="0" fillId="2" borderId="3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0" xfId="0" applyFont="1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1" fillId="4" borderId="0" xfId="0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3" fontId="0" fillId="2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horizontal="left" vertical="center"/>
    </xf>
    <xf numFmtId="9" fontId="1" fillId="2" borderId="0" xfId="0" applyNumberFormat="1" applyFont="1" applyFill="1" applyBorder="1" applyAlignment="1">
      <alignment horizontal="center" vertical="center"/>
    </xf>
    <xf numFmtId="0" fontId="0" fillId="3" borderId="0" xfId="0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4" fontId="0" fillId="2" borderId="3" xfId="0" applyNumberForma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 vertical="center"/>
    </xf>
    <xf numFmtId="0" fontId="1" fillId="4" borderId="1" xfId="0" applyFont="1" applyFill="1" applyBorder="1" applyAlignment="1">
      <alignment vertical="center"/>
    </xf>
    <xf numFmtId="4" fontId="0" fillId="0" borderId="0" xfId="0" applyNumberFormat="1" applyBorder="1" applyAlignment="1">
      <alignment horizontal="center" vertical="center"/>
    </xf>
    <xf numFmtId="4" fontId="1" fillId="2" borderId="0" xfId="0" applyNumberFormat="1" applyFont="1" applyFill="1" applyBorder="1" applyAlignment="1">
      <alignment horizontal="center" vertical="center"/>
    </xf>
    <xf numFmtId="4" fontId="1" fillId="4" borderId="2" xfId="0" applyNumberFormat="1" applyFont="1" applyFill="1" applyBorder="1" applyAlignment="1">
      <alignment horizontal="center" vertical="center" wrapText="1"/>
    </xf>
    <xf numFmtId="4" fontId="0" fillId="2" borderId="3" xfId="0" applyNumberFormat="1" applyFill="1" applyBorder="1" applyAlignment="1">
      <alignment horizontal="center" vertical="center" wrapText="1"/>
    </xf>
    <xf numFmtId="4" fontId="0" fillId="3" borderId="0" xfId="0" applyNumberFormat="1" applyFill="1" applyBorder="1" applyAlignment="1">
      <alignment horizontal="left" vertical="center" wrapText="1"/>
    </xf>
    <xf numFmtId="4" fontId="0" fillId="2" borderId="3" xfId="0" applyNumberFormat="1" applyFill="1" applyBorder="1" applyAlignment="1">
      <alignment vertical="center" wrapText="1"/>
    </xf>
    <xf numFmtId="4" fontId="1" fillId="4" borderId="1" xfId="0" applyNumberFormat="1" applyFont="1" applyFill="1" applyBorder="1" applyAlignment="1">
      <alignment vertical="center" wrapText="1"/>
    </xf>
    <xf numFmtId="4" fontId="0" fillId="2" borderId="0" xfId="0" applyNumberFormat="1" applyFill="1" applyBorder="1" applyAlignment="1">
      <alignment horizontal="left" vertical="center"/>
    </xf>
    <xf numFmtId="4" fontId="0" fillId="2" borderId="0" xfId="0" applyNumberFormat="1" applyFont="1" applyFill="1" applyBorder="1" applyAlignment="1">
      <alignment horizontal="left" vertical="center"/>
    </xf>
    <xf numFmtId="4" fontId="0" fillId="3" borderId="0" xfId="0" applyNumberFormat="1" applyFill="1" applyBorder="1" applyAlignment="1">
      <alignment horizontal="left" vertical="center"/>
    </xf>
    <xf numFmtId="4" fontId="0" fillId="2" borderId="0" xfId="0" applyNumberFormat="1" applyFill="1" applyBorder="1" applyAlignment="1">
      <alignment horizontal="left" vertical="center" wrapText="1"/>
    </xf>
    <xf numFmtId="4" fontId="0" fillId="3" borderId="0" xfId="0" applyNumberFormat="1" applyFill="1" applyBorder="1" applyAlignment="1">
      <alignment horizontal="center" vertical="center"/>
    </xf>
    <xf numFmtId="4" fontId="0" fillId="0" borderId="0" xfId="0" applyNumberFormat="1"/>
    <xf numFmtId="4" fontId="1" fillId="4" borderId="0" xfId="0" applyNumberFormat="1" applyFont="1" applyFill="1" applyBorder="1" applyAlignment="1">
      <alignment horizontal="center" vertical="center" wrapText="1"/>
    </xf>
    <xf numFmtId="4" fontId="1" fillId="4" borderId="2" xfId="0" applyNumberFormat="1" applyFont="1" applyFill="1" applyBorder="1" applyAlignment="1">
      <alignment horizontal="center" vertical="center"/>
    </xf>
    <xf numFmtId="3" fontId="1" fillId="4" borderId="2" xfId="0" applyNumberFormat="1" applyFont="1" applyFill="1" applyBorder="1" applyAlignment="1">
      <alignment horizontal="center" vertical="center"/>
    </xf>
    <xf numFmtId="4" fontId="1" fillId="4" borderId="1" xfId="0" applyNumberFormat="1" applyFont="1" applyFill="1" applyBorder="1" applyAlignment="1">
      <alignment horizontal="center" vertical="center"/>
    </xf>
    <xf numFmtId="4" fontId="1" fillId="4" borderId="0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 wrapText="1"/>
    </xf>
    <xf numFmtId="0" fontId="0" fillId="4" borderId="0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4" fontId="0" fillId="2" borderId="3" xfId="0" applyNumberFormat="1" applyFont="1" applyFill="1" applyBorder="1" applyAlignment="1">
      <alignment horizontal="center" vertical="center"/>
    </xf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0" xfId="0" applyFont="1" applyFill="1" applyAlignment="1">
      <alignment horizontal="center"/>
    </xf>
    <xf numFmtId="4" fontId="0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2" borderId="0" xfId="0" applyNumberFormat="1" applyFill="1"/>
    <xf numFmtId="10" fontId="0" fillId="2" borderId="0" xfId="0" applyNumberFormat="1" applyFill="1"/>
    <xf numFmtId="0" fontId="1" fillId="2" borderId="0" xfId="0" applyFont="1" applyFill="1" applyAlignment="1">
      <alignment horizontal="center" wrapText="1"/>
    </xf>
    <xf numFmtId="0" fontId="2" fillId="0" borderId="0" xfId="0" applyFont="1"/>
    <xf numFmtId="0" fontId="2" fillId="4" borderId="4" xfId="0" applyFont="1" applyFill="1" applyBorder="1"/>
    <xf numFmtId="3" fontId="2" fillId="2" borderId="0" xfId="0" applyNumberFormat="1" applyFont="1" applyFill="1" applyBorder="1" applyAlignment="1">
      <alignment horizontal="center"/>
    </xf>
    <xf numFmtId="3" fontId="2" fillId="2" borderId="0" xfId="0" applyNumberFormat="1" applyFont="1" applyFill="1" applyAlignment="1">
      <alignment horizontal="center"/>
    </xf>
    <xf numFmtId="3" fontId="2" fillId="2" borderId="4" xfId="0" applyNumberFormat="1" applyFont="1" applyFill="1" applyBorder="1" applyAlignment="1">
      <alignment horizontal="center"/>
    </xf>
    <xf numFmtId="3" fontId="2" fillId="2" borderId="5" xfId="0" applyNumberFormat="1" applyFont="1" applyFill="1" applyBorder="1" applyAlignment="1">
      <alignment horizontal="center"/>
    </xf>
    <xf numFmtId="10" fontId="0" fillId="2" borderId="0" xfId="0" applyNumberFormat="1" applyFill="1" applyBorder="1" applyAlignment="1">
      <alignment horizontal="center"/>
    </xf>
    <xf numFmtId="3" fontId="3" fillId="2" borderId="0" xfId="0" applyNumberFormat="1" applyFont="1" applyFill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3" fontId="0" fillId="2" borderId="0" xfId="0" applyNumberFormat="1" applyFont="1" applyFill="1" applyAlignment="1">
      <alignment horizontal="center"/>
    </xf>
    <xf numFmtId="3" fontId="0" fillId="2" borderId="0" xfId="0" applyNumberFormat="1" applyFill="1" applyAlignment="1">
      <alignment horizontal="center"/>
    </xf>
    <xf numFmtId="0" fontId="1" fillId="0" borderId="0" xfId="0" applyFont="1" applyFill="1" applyAlignment="1"/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/>
    </xf>
    <xf numFmtId="4" fontId="0" fillId="2" borderId="3" xfId="0" applyNumberFormat="1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wrapText="1"/>
    </xf>
    <xf numFmtId="4" fontId="0" fillId="2" borderId="0" xfId="0" applyNumberForma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3" fillId="4" borderId="5" xfId="0" applyFont="1" applyFill="1" applyBorder="1" applyAlignment="1">
      <alignment horizontal="center" wrapText="1"/>
    </xf>
    <xf numFmtId="0" fontId="3" fillId="4" borderId="0" xfId="0" applyFont="1" applyFill="1" applyBorder="1" applyAlignment="1">
      <alignment horizontal="center" wrapText="1"/>
    </xf>
    <xf numFmtId="0" fontId="3" fillId="4" borderId="0" xfId="0" applyFont="1" applyFill="1" applyAlignment="1">
      <alignment horizontal="center"/>
    </xf>
    <xf numFmtId="0" fontId="2" fillId="4" borderId="0" xfId="0" applyFont="1" applyFill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0" fillId="4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plotArea>
      <c:layout/>
      <c:barChart>
        <c:barDir val="col"/>
        <c:grouping val="clustered"/>
        <c:ser>
          <c:idx val="0"/>
          <c:order val="0"/>
          <c:tx>
            <c:strRef>
              <c:f>Plan2!$C$3</c:f>
              <c:strCache>
                <c:ptCount val="1"/>
                <c:pt idx="0">
                  <c:v>Autorizado*</c:v>
                </c:pt>
              </c:strCache>
            </c:strRef>
          </c:tx>
          <c:val>
            <c:numRef>
              <c:f>Plan2!$C$5:$C$14</c:f>
              <c:numCache>
                <c:formatCode>#,##0.00</c:formatCode>
                <c:ptCount val="10"/>
                <c:pt idx="0">
                  <c:v>136014075</c:v>
                </c:pt>
                <c:pt idx="1">
                  <c:v>162656120</c:v>
                </c:pt>
                <c:pt idx="2">
                  <c:v>144356057</c:v>
                </c:pt>
                <c:pt idx="3">
                  <c:v>58245918</c:v>
                </c:pt>
                <c:pt idx="4">
                  <c:v>66899167</c:v>
                </c:pt>
                <c:pt idx="5">
                  <c:v>74091558.379999995</c:v>
                </c:pt>
                <c:pt idx="6">
                  <c:v>81674712</c:v>
                </c:pt>
                <c:pt idx="7">
                  <c:v>477053786</c:v>
                </c:pt>
                <c:pt idx="8">
                  <c:v>402958115</c:v>
                </c:pt>
                <c:pt idx="9">
                  <c:v>899077064.62800002</c:v>
                </c:pt>
              </c:numCache>
            </c:numRef>
          </c:val>
        </c:ser>
        <c:ser>
          <c:idx val="1"/>
          <c:order val="1"/>
          <c:tx>
            <c:strRef>
              <c:f>Plan2!$D$3</c:f>
              <c:strCache>
                <c:ptCount val="1"/>
                <c:pt idx="0">
                  <c:v>Liquidado**</c:v>
                </c:pt>
              </c:strCache>
            </c:strRef>
          </c:tx>
          <c:val>
            <c:numRef>
              <c:f>Plan2!$D$5:$D$14</c:f>
              <c:numCache>
                <c:formatCode>#,##0.00</c:formatCode>
                <c:ptCount val="10"/>
                <c:pt idx="0">
                  <c:v>82285990</c:v>
                </c:pt>
                <c:pt idx="1">
                  <c:v>93455305</c:v>
                </c:pt>
                <c:pt idx="2">
                  <c:v>78726062.189999998</c:v>
                </c:pt>
                <c:pt idx="3">
                  <c:v>36342294.18</c:v>
                </c:pt>
                <c:pt idx="4">
                  <c:v>43541728.93</c:v>
                </c:pt>
                <c:pt idx="5">
                  <c:v>58064664.200000003</c:v>
                </c:pt>
                <c:pt idx="6">
                  <c:v>66615763.439999998</c:v>
                </c:pt>
                <c:pt idx="7">
                  <c:v>342066644.39999998</c:v>
                </c:pt>
                <c:pt idx="8">
                  <c:v>345225804.45999998</c:v>
                </c:pt>
                <c:pt idx="9">
                  <c:v>582267682.27999997</c:v>
                </c:pt>
              </c:numCache>
            </c:numRef>
          </c:val>
        </c:ser>
        <c:ser>
          <c:idx val="2"/>
          <c:order val="2"/>
          <c:tx>
            <c:strRef>
              <c:f>Plan2!$E$3</c:f>
              <c:strCache>
                <c:ptCount val="1"/>
                <c:pt idx="0">
                  <c:v>MMA, 2009***</c:v>
                </c:pt>
              </c:strCache>
            </c:strRef>
          </c:tx>
          <c:val>
            <c:numRef>
              <c:f>Plan2!$E$5:$E$14</c:f>
              <c:numCache>
                <c:formatCode>#,##0.00</c:formatCode>
                <c:ptCount val="10"/>
                <c:pt idx="0">
                  <c:v>275000000</c:v>
                </c:pt>
                <c:pt idx="1">
                  <c:v>290000000</c:v>
                </c:pt>
                <c:pt idx="2">
                  <c:v>240000000</c:v>
                </c:pt>
                <c:pt idx="3">
                  <c:v>295000000</c:v>
                </c:pt>
                <c:pt idx="4">
                  <c:v>285000000</c:v>
                </c:pt>
                <c:pt idx="5">
                  <c:v>325000000</c:v>
                </c:pt>
                <c:pt idx="6">
                  <c:v>390000000</c:v>
                </c:pt>
                <c:pt idx="7">
                  <c:v>315000000</c:v>
                </c:pt>
                <c:pt idx="8" formatCode="General">
                  <c:v>0</c:v>
                </c:pt>
                <c:pt idx="9" formatCode="General">
                  <c:v>0</c:v>
                </c:pt>
              </c:numCache>
            </c:numRef>
          </c:val>
        </c:ser>
        <c:axId val="80444416"/>
        <c:axId val="80454400"/>
      </c:barChart>
      <c:catAx>
        <c:axId val="80444416"/>
        <c:scaling>
          <c:orientation val="minMax"/>
        </c:scaling>
        <c:axPos val="b"/>
        <c:numFmt formatCode="General" sourceLinked="1"/>
        <c:tickLblPos val="nextTo"/>
        <c:crossAx val="80454400"/>
        <c:crosses val="autoZero"/>
        <c:auto val="1"/>
        <c:lblAlgn val="ctr"/>
        <c:lblOffset val="100"/>
      </c:catAx>
      <c:valAx>
        <c:axId val="80454400"/>
        <c:scaling>
          <c:orientation val="minMax"/>
        </c:scaling>
        <c:axPos val="l"/>
        <c:majorGridlines/>
        <c:numFmt formatCode="#,##0.00" sourceLinked="1"/>
        <c:tickLblPos val="nextTo"/>
        <c:crossAx val="80444416"/>
        <c:crosses val="autoZero"/>
        <c:crossBetween val="between"/>
      </c:valAx>
    </c:plotArea>
    <c:legend>
      <c:legendPos val="r"/>
    </c:legend>
    <c:plotVisOnly val="1"/>
    <c:dispBlanksAs val="gap"/>
  </c:chart>
  <c:printSettings>
    <c:headerFooter/>
    <c:pageMargins b="0.78740157499999996" l="0.511811024" r="0.511811024" t="0.78740157499999996" header="0.31496062000000058" footer="0.31496062000000058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304800</xdr:colOff>
      <xdr:row>2</xdr:row>
      <xdr:rowOff>9525</xdr:rowOff>
    </xdr:from>
    <xdr:to>
      <xdr:col>17</xdr:col>
      <xdr:colOff>0</xdr:colOff>
      <xdr:row>17</xdr:row>
      <xdr:rowOff>85725</xdr:rowOff>
    </xdr:to>
    <xdr:graphicFrame macro="">
      <xdr:nvGraphicFramePr>
        <xdr:cNvPr id="2049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4"/>
  <sheetViews>
    <sheetView showGridLines="0" tabSelected="1" topLeftCell="A43" zoomScale="69" zoomScaleNormal="69" workbookViewId="0">
      <selection activeCell="P73" sqref="P73:P76"/>
    </sheetView>
  </sheetViews>
  <sheetFormatPr defaultRowHeight="15"/>
  <cols>
    <col min="1" max="1" width="2.5703125" style="1" customWidth="1"/>
    <col min="2" max="2" width="13.5703125" style="8" customWidth="1"/>
    <col min="3" max="3" width="33.28515625" style="8" customWidth="1"/>
    <col min="4" max="4" width="36.7109375" style="8" customWidth="1"/>
    <col min="5" max="6" width="36.7109375" style="47" customWidth="1"/>
    <col min="7" max="7" width="32.5703125" style="8" customWidth="1"/>
    <col min="8" max="8" width="16.42578125" style="8" customWidth="1"/>
    <col min="9" max="9" width="10.7109375" style="8" customWidth="1"/>
    <col min="10" max="10" width="13.5703125" style="8" customWidth="1"/>
    <col min="11" max="11" width="45.7109375" style="8" customWidth="1"/>
    <col min="12" max="12" width="36.7109375" style="8" customWidth="1"/>
    <col min="13" max="14" width="36.7109375" style="47" customWidth="1"/>
    <col min="15" max="15" width="9.140625" style="8"/>
    <col min="16" max="16" width="19" style="8" customWidth="1"/>
  </cols>
  <sheetData>
    <row r="1" spans="1:16" ht="15" customHeight="1"/>
    <row r="2" spans="1:16" ht="30" customHeight="1">
      <c r="B2" s="108" t="s">
        <v>5</v>
      </c>
      <c r="C2" s="108"/>
      <c r="D2" s="108"/>
      <c r="E2" s="108"/>
      <c r="F2" s="108"/>
      <c r="G2" s="108"/>
      <c r="H2" s="108"/>
      <c r="J2"/>
      <c r="K2"/>
      <c r="L2"/>
      <c r="M2" s="59"/>
      <c r="N2" s="59"/>
      <c r="O2"/>
      <c r="P2"/>
    </row>
    <row r="3" spans="1:16" ht="30" customHeight="1">
      <c r="A3"/>
      <c r="B3" s="9"/>
      <c r="C3" s="10" t="s">
        <v>1</v>
      </c>
      <c r="D3" s="10" t="s">
        <v>2</v>
      </c>
      <c r="E3" s="48" t="s">
        <v>45</v>
      </c>
      <c r="F3" s="48" t="s">
        <v>136</v>
      </c>
      <c r="G3" s="10" t="s">
        <v>0</v>
      </c>
      <c r="H3" s="10" t="s">
        <v>4</v>
      </c>
      <c r="J3"/>
      <c r="K3"/>
      <c r="L3"/>
      <c r="M3" s="59"/>
      <c r="N3" s="59"/>
      <c r="O3"/>
      <c r="P3"/>
    </row>
    <row r="4" spans="1:16" ht="30" customHeight="1">
      <c r="B4" s="105" t="s">
        <v>118</v>
      </c>
      <c r="C4" s="105" t="s">
        <v>14</v>
      </c>
      <c r="D4" s="105" t="s">
        <v>91</v>
      </c>
      <c r="E4" s="103">
        <v>800000</v>
      </c>
      <c r="F4" s="103">
        <v>400000</v>
      </c>
      <c r="G4" s="110">
        <v>25</v>
      </c>
      <c r="H4" s="110"/>
      <c r="J4"/>
      <c r="K4"/>
      <c r="L4"/>
      <c r="M4" s="59"/>
      <c r="N4" s="59"/>
      <c r="O4"/>
      <c r="P4"/>
    </row>
    <row r="5" spans="1:16" ht="30" customHeight="1">
      <c r="B5" s="107"/>
      <c r="C5" s="107"/>
      <c r="D5" s="106"/>
      <c r="E5" s="104"/>
      <c r="F5" s="104"/>
      <c r="G5" s="111"/>
      <c r="H5" s="111"/>
      <c r="J5"/>
      <c r="K5"/>
      <c r="L5"/>
      <c r="M5" s="59"/>
      <c r="N5" s="59"/>
      <c r="O5"/>
      <c r="P5"/>
    </row>
    <row r="6" spans="1:16" ht="30" customHeight="1">
      <c r="B6" s="107"/>
      <c r="C6" s="11"/>
      <c r="D6" s="7" t="s">
        <v>137</v>
      </c>
      <c r="E6" s="18">
        <v>650010</v>
      </c>
      <c r="F6" s="18">
        <v>17581</v>
      </c>
      <c r="G6" s="4">
        <v>25</v>
      </c>
      <c r="H6" s="4"/>
      <c r="J6"/>
      <c r="K6"/>
      <c r="L6"/>
      <c r="M6" s="59"/>
      <c r="N6" s="59"/>
      <c r="O6"/>
      <c r="P6"/>
    </row>
    <row r="7" spans="1:16" ht="60" customHeight="1">
      <c r="B7" s="107"/>
      <c r="C7" s="2" t="s">
        <v>15</v>
      </c>
      <c r="D7" s="7" t="s">
        <v>138</v>
      </c>
      <c r="E7" s="18">
        <v>800000</v>
      </c>
      <c r="F7" s="18">
        <v>362990</v>
      </c>
      <c r="G7" s="4">
        <v>100</v>
      </c>
      <c r="H7" s="4"/>
      <c r="J7"/>
      <c r="K7"/>
      <c r="L7"/>
      <c r="M7" s="59"/>
      <c r="N7" s="59"/>
      <c r="O7"/>
      <c r="P7"/>
    </row>
    <row r="8" spans="1:16" ht="30" customHeight="1">
      <c r="B8" s="107"/>
      <c r="C8" s="2"/>
      <c r="D8" s="6" t="s">
        <v>139</v>
      </c>
      <c r="E8" s="16">
        <v>450000</v>
      </c>
      <c r="F8" s="16">
        <v>380910</v>
      </c>
      <c r="G8" s="2">
        <v>100</v>
      </c>
      <c r="H8" s="2"/>
      <c r="J8"/>
      <c r="K8"/>
      <c r="L8"/>
      <c r="M8" s="59"/>
      <c r="N8" s="59"/>
      <c r="O8"/>
      <c r="P8"/>
    </row>
    <row r="9" spans="1:16" ht="30" customHeight="1">
      <c r="B9" s="107"/>
      <c r="C9" s="4" t="s">
        <v>16</v>
      </c>
      <c r="D9" s="7" t="s">
        <v>17</v>
      </c>
      <c r="E9" s="18">
        <v>10724734.628</v>
      </c>
      <c r="F9" s="18">
        <v>7504028</v>
      </c>
      <c r="G9" s="4">
        <v>5</v>
      </c>
      <c r="H9" s="4"/>
      <c r="J9"/>
      <c r="K9"/>
      <c r="L9"/>
      <c r="M9" s="59"/>
      <c r="N9" s="59"/>
      <c r="O9"/>
      <c r="P9"/>
    </row>
    <row r="10" spans="1:16" ht="60" customHeight="1">
      <c r="B10" s="107"/>
      <c r="C10" s="110" t="s">
        <v>18</v>
      </c>
      <c r="D10" s="4" t="s">
        <v>19</v>
      </c>
      <c r="E10" s="13">
        <v>2965000</v>
      </c>
      <c r="F10" s="13">
        <v>472383</v>
      </c>
      <c r="G10" s="4">
        <v>75</v>
      </c>
      <c r="H10" s="4"/>
      <c r="J10"/>
      <c r="K10"/>
      <c r="L10"/>
      <c r="M10" s="59"/>
      <c r="N10" s="59"/>
      <c r="O10"/>
      <c r="P10"/>
    </row>
    <row r="11" spans="1:16" ht="30" customHeight="1">
      <c r="B11" s="107"/>
      <c r="C11" s="113"/>
      <c r="D11" s="7" t="s">
        <v>20</v>
      </c>
      <c r="E11" s="18">
        <v>5560000</v>
      </c>
      <c r="F11" s="18">
        <v>418088</v>
      </c>
      <c r="G11" s="4">
        <v>75</v>
      </c>
      <c r="H11" s="4"/>
      <c r="J11"/>
      <c r="K11"/>
      <c r="L11"/>
      <c r="M11" s="59"/>
      <c r="N11" s="59"/>
      <c r="O11"/>
      <c r="P11"/>
    </row>
    <row r="12" spans="1:16" ht="30" customHeight="1">
      <c r="B12" s="107"/>
      <c r="C12" s="111"/>
      <c r="D12" s="6" t="s">
        <v>21</v>
      </c>
      <c r="E12" s="16">
        <v>405500</v>
      </c>
      <c r="F12" s="16">
        <v>237764</v>
      </c>
      <c r="G12" s="2">
        <v>75</v>
      </c>
      <c r="H12" s="2"/>
      <c r="J12"/>
      <c r="K12"/>
      <c r="L12"/>
      <c r="M12" s="59"/>
      <c r="N12" s="59"/>
      <c r="O12"/>
      <c r="P12"/>
    </row>
    <row r="13" spans="1:16" ht="30" customHeight="1">
      <c r="B13" s="107"/>
      <c r="C13" s="7" t="s">
        <v>29</v>
      </c>
      <c r="D13" s="7" t="s">
        <v>30</v>
      </c>
      <c r="E13" s="18">
        <v>0</v>
      </c>
      <c r="F13" s="18">
        <v>0</v>
      </c>
      <c r="G13" s="4">
        <v>10</v>
      </c>
      <c r="H13" s="4"/>
      <c r="J13"/>
      <c r="K13"/>
      <c r="L13"/>
      <c r="M13" s="59"/>
      <c r="N13" s="59"/>
      <c r="O13"/>
      <c r="P13"/>
    </row>
    <row r="14" spans="1:16" ht="30" customHeight="1">
      <c r="B14" s="107"/>
      <c r="C14" s="105" t="s">
        <v>22</v>
      </c>
      <c r="D14" s="4" t="s">
        <v>23</v>
      </c>
      <c r="E14" s="13">
        <v>12763874</v>
      </c>
      <c r="F14" s="13">
        <v>7345956.3300000001</v>
      </c>
      <c r="G14" s="4">
        <v>25</v>
      </c>
      <c r="H14" s="4"/>
      <c r="J14"/>
      <c r="K14"/>
      <c r="L14"/>
      <c r="M14" s="59"/>
      <c r="N14" s="59"/>
      <c r="O14"/>
      <c r="P14"/>
    </row>
    <row r="15" spans="1:16" ht="30" customHeight="1">
      <c r="B15" s="107"/>
      <c r="C15" s="107"/>
      <c r="D15" s="11" t="s">
        <v>114</v>
      </c>
      <c r="E15" s="19">
        <v>153383792</v>
      </c>
      <c r="F15" s="19">
        <v>50944794.200000003</v>
      </c>
      <c r="G15" s="3">
        <v>100</v>
      </c>
      <c r="H15" s="3"/>
      <c r="J15"/>
      <c r="K15"/>
      <c r="L15"/>
      <c r="M15" s="59"/>
      <c r="N15" s="59"/>
      <c r="O15"/>
      <c r="P15"/>
    </row>
    <row r="16" spans="1:16" ht="60" customHeight="1">
      <c r="B16" s="107"/>
      <c r="C16" s="107"/>
      <c r="D16" s="11" t="s">
        <v>115</v>
      </c>
      <c r="E16" s="19">
        <v>39429458</v>
      </c>
      <c r="F16" s="19">
        <v>25335031.82</v>
      </c>
      <c r="G16" s="3">
        <v>100</v>
      </c>
      <c r="H16" s="3"/>
      <c r="J16"/>
      <c r="K16"/>
      <c r="L16"/>
      <c r="M16" s="59"/>
      <c r="N16" s="59"/>
      <c r="O16"/>
      <c r="P16"/>
    </row>
    <row r="17" spans="2:16" ht="30" customHeight="1">
      <c r="B17" s="107"/>
      <c r="C17" s="106"/>
      <c r="D17" s="11" t="s">
        <v>26</v>
      </c>
      <c r="E17" s="19">
        <v>8075839</v>
      </c>
      <c r="F17" s="19">
        <v>2737236.93</v>
      </c>
      <c r="G17" s="3">
        <v>100</v>
      </c>
      <c r="H17" s="3"/>
      <c r="J17"/>
      <c r="K17"/>
      <c r="L17"/>
      <c r="M17" s="59"/>
      <c r="N17" s="59"/>
      <c r="O17"/>
      <c r="P17"/>
    </row>
    <row r="18" spans="2:16" ht="30" customHeight="1">
      <c r="B18" s="107"/>
      <c r="C18" s="11" t="s">
        <v>28</v>
      </c>
      <c r="D18" s="7" t="s">
        <v>27</v>
      </c>
      <c r="E18" s="18">
        <v>10150992</v>
      </c>
      <c r="F18" s="18">
        <v>126444</v>
      </c>
      <c r="G18" s="4">
        <v>25</v>
      </c>
      <c r="H18" s="4"/>
      <c r="J18"/>
      <c r="K18"/>
      <c r="L18"/>
      <c r="M18" s="59"/>
      <c r="N18" s="59"/>
      <c r="O18"/>
      <c r="P18"/>
    </row>
    <row r="19" spans="2:16" ht="30" customHeight="1">
      <c r="B19" s="106"/>
      <c r="C19" s="7" t="s">
        <v>32</v>
      </c>
      <c r="D19" s="4"/>
      <c r="E19" s="13">
        <v>27060000</v>
      </c>
      <c r="F19" s="13">
        <v>24827333</v>
      </c>
      <c r="G19" s="4">
        <v>12</v>
      </c>
      <c r="H19" s="4"/>
      <c r="J19"/>
      <c r="K19"/>
      <c r="L19"/>
      <c r="M19" s="59"/>
      <c r="N19" s="59"/>
      <c r="O19"/>
      <c r="P19"/>
    </row>
    <row r="20" spans="2:16" ht="20.100000000000001" customHeight="1">
      <c r="B20" s="110" t="s">
        <v>33</v>
      </c>
      <c r="C20" s="105"/>
      <c r="D20" s="105"/>
      <c r="E20" s="103">
        <v>625857865</v>
      </c>
      <c r="F20" s="103">
        <v>461157142</v>
      </c>
      <c r="G20" s="110">
        <v>100</v>
      </c>
      <c r="H20" s="110"/>
      <c r="J20"/>
      <c r="K20"/>
      <c r="L20"/>
      <c r="M20" s="59"/>
      <c r="N20" s="59"/>
      <c r="O20"/>
      <c r="P20"/>
    </row>
    <row r="21" spans="2:16" ht="15" customHeight="1">
      <c r="B21" s="113"/>
      <c r="C21" s="107"/>
      <c r="D21" s="107"/>
      <c r="E21" s="115"/>
      <c r="F21" s="115"/>
      <c r="G21" s="111"/>
      <c r="H21" s="111"/>
      <c r="J21"/>
      <c r="K21"/>
      <c r="L21"/>
      <c r="M21" s="59"/>
      <c r="N21" s="59"/>
      <c r="O21"/>
      <c r="P21"/>
    </row>
    <row r="22" spans="2:16" ht="15" customHeight="1">
      <c r="B22" s="39"/>
      <c r="C22" s="40"/>
      <c r="D22" s="40" t="s">
        <v>133</v>
      </c>
      <c r="E22" s="49">
        <f>SUM(E4:E21)</f>
        <v>899077064.62800002</v>
      </c>
      <c r="F22" s="49">
        <f>SUM(F4:F21)</f>
        <v>582267682.27999997</v>
      </c>
      <c r="G22" s="39"/>
      <c r="H22" s="39"/>
      <c r="J22"/>
      <c r="K22"/>
      <c r="L22"/>
      <c r="M22" s="59"/>
      <c r="N22" s="59"/>
      <c r="O22"/>
      <c r="P22"/>
    </row>
    <row r="23" spans="2:16" ht="30" customHeight="1">
      <c r="B23" s="36" t="s">
        <v>62</v>
      </c>
      <c r="C23" s="21"/>
      <c r="D23" s="21"/>
      <c r="E23" s="50"/>
      <c r="F23" s="50"/>
      <c r="G23" s="5"/>
      <c r="H23" s="5"/>
      <c r="J23"/>
      <c r="K23"/>
      <c r="L23"/>
      <c r="M23" s="59"/>
      <c r="N23" s="59"/>
      <c r="O23"/>
      <c r="P23"/>
    </row>
    <row r="24" spans="2:16" ht="30" customHeight="1">
      <c r="B24" s="20" t="s">
        <v>65</v>
      </c>
      <c r="C24" s="6"/>
      <c r="D24" s="6"/>
      <c r="E24" s="16"/>
      <c r="F24" s="16"/>
      <c r="G24" s="2"/>
      <c r="H24" s="2"/>
      <c r="J24"/>
      <c r="K24"/>
      <c r="L24"/>
      <c r="M24" s="59"/>
      <c r="N24" s="59"/>
      <c r="O24"/>
      <c r="P24"/>
    </row>
    <row r="25" spans="2:16" ht="30" customHeight="1">
      <c r="B25" s="109" t="s">
        <v>97</v>
      </c>
      <c r="C25" s="109"/>
      <c r="D25" s="109"/>
      <c r="E25" s="109"/>
      <c r="F25" s="109"/>
      <c r="G25" s="109"/>
      <c r="H25" s="109"/>
      <c r="J25"/>
      <c r="K25"/>
      <c r="L25"/>
      <c r="M25" s="59"/>
      <c r="N25" s="59"/>
      <c r="O25"/>
      <c r="P25"/>
    </row>
    <row r="26" spans="2:16" ht="30" customHeight="1">
      <c r="C26" s="35"/>
      <c r="D26" s="35"/>
      <c r="E26" s="51"/>
      <c r="F26" s="51"/>
      <c r="G26" s="35"/>
      <c r="H26" s="35"/>
    </row>
    <row r="27" spans="2:16" ht="30" customHeight="1">
      <c r="B27" s="108" t="s">
        <v>6</v>
      </c>
      <c r="C27" s="108"/>
      <c r="D27" s="108"/>
      <c r="E27" s="108"/>
      <c r="F27" s="108"/>
      <c r="G27" s="108"/>
      <c r="H27" s="108"/>
      <c r="J27" s="108" t="s">
        <v>7</v>
      </c>
      <c r="K27" s="108"/>
      <c r="L27" s="108"/>
      <c r="M27" s="108"/>
      <c r="N27" s="108"/>
      <c r="O27" s="108"/>
      <c r="P27" s="108"/>
    </row>
    <row r="28" spans="2:16" ht="30" customHeight="1">
      <c r="B28" s="10"/>
      <c r="C28" s="10" t="s">
        <v>1</v>
      </c>
      <c r="D28" s="10" t="s">
        <v>2</v>
      </c>
      <c r="E28" s="48" t="s">
        <v>45</v>
      </c>
      <c r="F28" s="48" t="s">
        <v>42</v>
      </c>
      <c r="G28" s="10" t="s">
        <v>0</v>
      </c>
      <c r="H28" s="10" t="s">
        <v>4</v>
      </c>
      <c r="J28" s="9"/>
      <c r="K28" s="10" t="s">
        <v>1</v>
      </c>
      <c r="L28" s="10" t="s">
        <v>2</v>
      </c>
      <c r="M28" s="48" t="s">
        <v>45</v>
      </c>
      <c r="N28" s="48" t="s">
        <v>42</v>
      </c>
      <c r="O28" s="34" t="s">
        <v>0</v>
      </c>
      <c r="P28" s="10" t="s">
        <v>4</v>
      </c>
    </row>
    <row r="29" spans="2:16" ht="30" customHeight="1">
      <c r="B29" s="105" t="s">
        <v>118</v>
      </c>
      <c r="C29" s="71"/>
      <c r="D29" s="70" t="s">
        <v>91</v>
      </c>
      <c r="E29" s="72">
        <v>927600</v>
      </c>
      <c r="F29" s="72">
        <v>639563</v>
      </c>
      <c r="G29" s="71">
        <v>100</v>
      </c>
      <c r="H29" s="71"/>
      <c r="J29" s="105" t="s">
        <v>118</v>
      </c>
      <c r="K29" s="105" t="s">
        <v>14</v>
      </c>
      <c r="L29" s="105" t="s">
        <v>126</v>
      </c>
      <c r="M29" s="103"/>
      <c r="N29" s="103">
        <v>2426000</v>
      </c>
      <c r="O29" s="110">
        <v>25</v>
      </c>
      <c r="P29" s="110"/>
    </row>
    <row r="30" spans="2:16" ht="60" customHeight="1">
      <c r="B30" s="107"/>
      <c r="C30" s="107" t="s">
        <v>14</v>
      </c>
      <c r="D30" s="105" t="s">
        <v>130</v>
      </c>
      <c r="E30" s="103">
        <v>511596</v>
      </c>
      <c r="F30" s="103">
        <v>197016</v>
      </c>
      <c r="G30" s="110">
        <v>25</v>
      </c>
      <c r="H30" s="110"/>
      <c r="J30" s="107"/>
      <c r="K30" s="106"/>
      <c r="L30" s="106"/>
      <c r="M30" s="104"/>
      <c r="N30" s="104"/>
      <c r="O30" s="111"/>
      <c r="P30" s="111"/>
    </row>
    <row r="31" spans="2:16" ht="30" customHeight="1">
      <c r="B31" s="107"/>
      <c r="C31" s="106"/>
      <c r="D31" s="106"/>
      <c r="E31" s="104"/>
      <c r="F31" s="104"/>
      <c r="G31" s="111"/>
      <c r="H31" s="111"/>
      <c r="J31" s="107"/>
      <c r="K31" s="2" t="s">
        <v>15</v>
      </c>
      <c r="L31" s="6" t="s">
        <v>125</v>
      </c>
      <c r="M31" s="16"/>
      <c r="N31" s="16">
        <v>400000</v>
      </c>
      <c r="O31" s="2">
        <v>25</v>
      </c>
      <c r="P31" s="2"/>
    </row>
    <row r="32" spans="2:16" ht="30" customHeight="1">
      <c r="B32" s="107"/>
      <c r="C32" s="2" t="s">
        <v>15</v>
      </c>
      <c r="D32" s="6" t="s">
        <v>139</v>
      </c>
      <c r="E32" s="16">
        <v>3000000</v>
      </c>
      <c r="F32" s="16">
        <v>612857</v>
      </c>
      <c r="G32" s="2">
        <v>25</v>
      </c>
      <c r="H32" s="2"/>
      <c r="J32" s="107"/>
      <c r="K32" s="4" t="s">
        <v>16</v>
      </c>
      <c r="L32" s="7" t="s">
        <v>124</v>
      </c>
      <c r="M32" s="18"/>
      <c r="N32" s="18">
        <v>3399776</v>
      </c>
      <c r="O32" s="4">
        <v>5</v>
      </c>
      <c r="P32" s="4"/>
    </row>
    <row r="33" spans="2:16" ht="60" customHeight="1">
      <c r="B33" s="107"/>
      <c r="C33" s="7" t="s">
        <v>16</v>
      </c>
      <c r="D33" s="7" t="s">
        <v>86</v>
      </c>
      <c r="E33" s="18">
        <v>0</v>
      </c>
      <c r="F33" s="18">
        <v>0</v>
      </c>
      <c r="G33" s="4">
        <v>5</v>
      </c>
      <c r="H33" s="4"/>
      <c r="J33" s="107"/>
      <c r="K33" s="110" t="s">
        <v>123</v>
      </c>
      <c r="L33" s="4" t="s">
        <v>19</v>
      </c>
      <c r="M33" s="13">
        <v>2337600</v>
      </c>
      <c r="N33" s="13">
        <v>2308093</v>
      </c>
      <c r="O33" s="4">
        <v>75</v>
      </c>
      <c r="P33" s="4"/>
    </row>
    <row r="34" spans="2:16" ht="30" customHeight="1">
      <c r="B34" s="107"/>
      <c r="C34" s="110" t="s">
        <v>123</v>
      </c>
      <c r="D34" s="4" t="s">
        <v>19</v>
      </c>
      <c r="E34" s="13">
        <v>2280000</v>
      </c>
      <c r="F34" s="13">
        <v>2255964</v>
      </c>
      <c r="G34" s="4">
        <v>75</v>
      </c>
      <c r="H34" s="4"/>
      <c r="J34" s="107"/>
      <c r="K34" s="113"/>
      <c r="L34" s="7" t="s">
        <v>20</v>
      </c>
      <c r="M34" s="18">
        <v>40917930</v>
      </c>
      <c r="N34" s="18">
        <v>14419517</v>
      </c>
      <c r="O34" s="4">
        <v>75</v>
      </c>
      <c r="P34" s="4"/>
    </row>
    <row r="35" spans="2:16" ht="30" customHeight="1">
      <c r="B35" s="107"/>
      <c r="C35" s="113"/>
      <c r="D35" s="7" t="s">
        <v>20</v>
      </c>
      <c r="E35" s="18">
        <v>5922230</v>
      </c>
      <c r="F35" s="18">
        <v>2828816</v>
      </c>
      <c r="G35" s="4">
        <v>75</v>
      </c>
      <c r="H35" s="4"/>
      <c r="J35" s="107"/>
      <c r="K35" s="113"/>
      <c r="L35" s="6" t="s">
        <v>21</v>
      </c>
      <c r="M35" s="16">
        <v>486000</v>
      </c>
      <c r="N35" s="16">
        <v>485704</v>
      </c>
      <c r="O35" s="2">
        <v>75</v>
      </c>
      <c r="P35" s="2"/>
    </row>
    <row r="36" spans="2:16" ht="30" customHeight="1">
      <c r="B36" s="107"/>
      <c r="C36" s="113"/>
      <c r="D36" s="6" t="s">
        <v>21</v>
      </c>
      <c r="E36" s="16">
        <v>677000</v>
      </c>
      <c r="F36" s="16">
        <v>170289</v>
      </c>
      <c r="G36" s="2">
        <v>75</v>
      </c>
      <c r="H36" s="2"/>
      <c r="J36" s="107"/>
      <c r="K36" s="7" t="s">
        <v>29</v>
      </c>
      <c r="L36" s="7" t="s">
        <v>122</v>
      </c>
      <c r="M36" s="18">
        <v>4190000</v>
      </c>
      <c r="N36" s="18">
        <v>1129633</v>
      </c>
      <c r="O36" s="4">
        <v>10</v>
      </c>
      <c r="P36" s="4"/>
    </row>
    <row r="37" spans="2:16" ht="60" customHeight="1">
      <c r="B37" s="107"/>
      <c r="C37" s="7" t="s">
        <v>29</v>
      </c>
      <c r="D37" s="7" t="s">
        <v>122</v>
      </c>
      <c r="E37" s="18">
        <v>0</v>
      </c>
      <c r="F37" s="18">
        <v>0</v>
      </c>
      <c r="G37" s="4">
        <v>10</v>
      </c>
      <c r="H37" s="4"/>
      <c r="J37" s="107"/>
      <c r="K37" s="105" t="s">
        <v>121</v>
      </c>
      <c r="L37" s="4" t="s">
        <v>23</v>
      </c>
      <c r="M37" s="13">
        <v>24103008</v>
      </c>
      <c r="N37" s="13">
        <v>951000</v>
      </c>
      <c r="O37" s="4">
        <v>25</v>
      </c>
      <c r="P37" s="4"/>
    </row>
    <row r="38" spans="2:16" ht="30" customHeight="1">
      <c r="B38" s="107"/>
      <c r="C38" s="105" t="s">
        <v>121</v>
      </c>
      <c r="D38" s="4" t="s">
        <v>23</v>
      </c>
      <c r="E38" s="18">
        <v>10937399</v>
      </c>
      <c r="F38" s="18">
        <v>4599837.18</v>
      </c>
      <c r="G38" s="4">
        <v>25</v>
      </c>
      <c r="H38" s="4"/>
      <c r="J38" s="107"/>
      <c r="K38" s="107"/>
      <c r="L38" s="11" t="s">
        <v>24</v>
      </c>
      <c r="M38" s="19">
        <v>370000</v>
      </c>
      <c r="N38" s="19">
        <v>333000</v>
      </c>
      <c r="O38" s="3">
        <v>25</v>
      </c>
      <c r="P38" s="3"/>
    </row>
    <row r="39" spans="2:16" ht="30" customHeight="1">
      <c r="B39" s="107"/>
      <c r="C39" s="107"/>
      <c r="D39" s="11" t="s">
        <v>114</v>
      </c>
      <c r="E39" s="18">
        <v>1483792</v>
      </c>
      <c r="F39" s="18">
        <v>1561940.69</v>
      </c>
      <c r="G39" s="3">
        <v>100</v>
      </c>
      <c r="H39" s="3"/>
      <c r="J39" s="107"/>
      <c r="K39" s="107"/>
      <c r="L39" s="11" t="s">
        <v>25</v>
      </c>
      <c r="M39" s="19">
        <v>2749712</v>
      </c>
      <c r="N39" s="19">
        <v>642708.54</v>
      </c>
      <c r="O39" s="3">
        <v>25</v>
      </c>
      <c r="P39" s="3"/>
    </row>
    <row r="40" spans="2:16" ht="60" customHeight="1">
      <c r="B40" s="107"/>
      <c r="C40" s="107"/>
      <c r="D40" s="11" t="s">
        <v>115</v>
      </c>
      <c r="E40" s="18" t="s">
        <v>132</v>
      </c>
      <c r="F40" s="18" t="s">
        <v>140</v>
      </c>
      <c r="G40" s="3">
        <v>100</v>
      </c>
      <c r="H40" s="3"/>
      <c r="J40" s="107"/>
      <c r="K40" s="107"/>
      <c r="L40" s="11" t="s">
        <v>114</v>
      </c>
      <c r="M40" s="19">
        <v>7015000</v>
      </c>
      <c r="N40" s="19">
        <v>1012053.52</v>
      </c>
      <c r="O40" s="3">
        <v>100</v>
      </c>
      <c r="P40" s="3"/>
    </row>
    <row r="41" spans="2:16" ht="30" customHeight="1">
      <c r="B41" s="107"/>
      <c r="C41" s="107"/>
      <c r="D41" s="11" t="s">
        <v>26</v>
      </c>
      <c r="E41" s="18">
        <v>9993962</v>
      </c>
      <c r="F41" s="18">
        <v>9810858.5899999999</v>
      </c>
      <c r="G41" s="3">
        <v>100</v>
      </c>
      <c r="H41" s="3"/>
      <c r="J41" s="107"/>
      <c r="K41" s="107"/>
      <c r="L41" s="11" t="s">
        <v>115</v>
      </c>
      <c r="M41" s="19">
        <v>18228289</v>
      </c>
      <c r="N41" s="19">
        <v>13524329.75</v>
      </c>
      <c r="O41" s="3">
        <v>100</v>
      </c>
      <c r="P41" s="3"/>
    </row>
    <row r="42" spans="2:16" ht="30" customHeight="1">
      <c r="B42" s="107"/>
      <c r="C42" s="7" t="s">
        <v>28</v>
      </c>
      <c r="D42" s="7" t="s">
        <v>120</v>
      </c>
      <c r="E42" s="18">
        <v>14258668</v>
      </c>
      <c r="F42" s="18">
        <v>408472</v>
      </c>
      <c r="G42" s="4">
        <v>25</v>
      </c>
      <c r="H42" s="4"/>
      <c r="J42" s="107"/>
      <c r="K42" s="106"/>
      <c r="L42" s="11" t="s">
        <v>26</v>
      </c>
      <c r="M42" s="19">
        <v>35917781</v>
      </c>
      <c r="N42" s="19">
        <v>2437233.17</v>
      </c>
      <c r="O42" s="3">
        <v>100</v>
      </c>
      <c r="P42" s="3"/>
    </row>
    <row r="43" spans="2:16" ht="30" customHeight="1">
      <c r="B43" s="106"/>
      <c r="C43" s="7" t="s">
        <v>67</v>
      </c>
      <c r="D43" s="5"/>
      <c r="E43" s="13">
        <v>0</v>
      </c>
      <c r="F43" s="13">
        <v>0</v>
      </c>
      <c r="G43" s="4">
        <v>12</v>
      </c>
      <c r="H43" s="4"/>
      <c r="J43" s="107"/>
      <c r="K43" s="7" t="s">
        <v>48</v>
      </c>
      <c r="L43" s="11" t="s">
        <v>74</v>
      </c>
      <c r="M43" s="18">
        <v>3434107</v>
      </c>
      <c r="N43" s="18">
        <v>9093397.3000000007</v>
      </c>
      <c r="O43" s="3">
        <v>100</v>
      </c>
      <c r="P43" s="3"/>
    </row>
    <row r="44" spans="2:16" ht="30" customHeight="1">
      <c r="B44" s="29" t="s">
        <v>129</v>
      </c>
      <c r="C44" s="6"/>
      <c r="D44" s="21"/>
      <c r="E44" s="52">
        <v>353893468</v>
      </c>
      <c r="F44" s="52">
        <v>322779754</v>
      </c>
      <c r="G44" s="29"/>
      <c r="H44" s="29"/>
      <c r="J44" s="107"/>
      <c r="K44" s="7" t="s">
        <v>28</v>
      </c>
      <c r="L44" s="7" t="s">
        <v>131</v>
      </c>
      <c r="M44" s="18">
        <v>3434107</v>
      </c>
      <c r="N44" s="18">
        <v>300000</v>
      </c>
      <c r="O44" s="4">
        <v>25</v>
      </c>
      <c r="P44" s="4"/>
    </row>
    <row r="45" spans="2:16" ht="30" customHeight="1">
      <c r="B45" s="46"/>
      <c r="C45" s="38"/>
      <c r="D45" s="38"/>
      <c r="E45" s="53">
        <f>SUM(E30:E44)</f>
        <v>402958115</v>
      </c>
      <c r="F45" s="53">
        <f>SUM(F30:F44)</f>
        <v>345225804.45999998</v>
      </c>
      <c r="G45" s="46"/>
      <c r="H45" s="46"/>
      <c r="J45" s="106"/>
      <c r="K45" s="7" t="s">
        <v>67</v>
      </c>
      <c r="L45" s="7" t="s">
        <v>141</v>
      </c>
      <c r="M45" s="13"/>
      <c r="N45" s="13">
        <v>6592689.1200000001</v>
      </c>
      <c r="O45" s="4">
        <v>12</v>
      </c>
      <c r="P45" s="4"/>
    </row>
    <row r="46" spans="2:16" ht="20.100000000000001" customHeight="1">
      <c r="B46" s="43" t="s">
        <v>62</v>
      </c>
      <c r="C46" s="2"/>
      <c r="D46" s="2"/>
      <c r="E46" s="12"/>
      <c r="F46" s="12"/>
      <c r="G46" s="2"/>
      <c r="H46" s="2"/>
      <c r="J46" s="110" t="s">
        <v>119</v>
      </c>
      <c r="K46" s="105"/>
      <c r="L46" s="105"/>
      <c r="M46" s="103">
        <v>333870252</v>
      </c>
      <c r="N46" s="103">
        <v>282611510</v>
      </c>
      <c r="O46" s="110">
        <v>100</v>
      </c>
      <c r="P46" s="5"/>
    </row>
    <row r="47" spans="2:16" ht="30" customHeight="1">
      <c r="B47" s="20" t="s">
        <v>65</v>
      </c>
      <c r="C47" s="20"/>
      <c r="D47" s="20"/>
      <c r="E47" s="54"/>
      <c r="F47" s="54"/>
      <c r="G47" s="20"/>
      <c r="H47" s="20"/>
      <c r="J47" s="111"/>
      <c r="K47" s="106"/>
      <c r="L47" s="106"/>
      <c r="M47" s="104"/>
      <c r="N47" s="104"/>
      <c r="O47" s="111"/>
      <c r="P47" s="3"/>
    </row>
    <row r="48" spans="2:16" ht="15" customHeight="1">
      <c r="B48" s="22" t="s">
        <v>97</v>
      </c>
      <c r="C48" s="22"/>
      <c r="D48" s="22"/>
      <c r="E48" s="22"/>
      <c r="F48" s="22"/>
      <c r="G48" s="22"/>
      <c r="H48" s="22"/>
      <c r="J48" s="28"/>
      <c r="K48" s="41"/>
      <c r="L48" s="41"/>
      <c r="M48" s="60">
        <f>SUM(M29:M47)</f>
        <v>477053786</v>
      </c>
      <c r="N48" s="60">
        <f>SUM(N29:N47)</f>
        <v>342066644.39999998</v>
      </c>
      <c r="O48" s="28"/>
      <c r="P48" s="28"/>
    </row>
    <row r="49" spans="2:16" ht="15" customHeight="1">
      <c r="B49" s="35"/>
      <c r="C49" s="35"/>
      <c r="D49" s="35"/>
      <c r="E49" s="51"/>
      <c r="F49" s="51"/>
      <c r="G49" s="35"/>
      <c r="H49" s="35"/>
      <c r="J49" s="30" t="s">
        <v>62</v>
      </c>
      <c r="K49" s="6"/>
      <c r="L49" s="6"/>
      <c r="M49" s="16"/>
      <c r="N49" s="16"/>
      <c r="O49" s="2"/>
      <c r="P49" s="2"/>
    </row>
    <row r="50" spans="2:16" ht="15" customHeight="1">
      <c r="B50" s="35"/>
      <c r="C50" s="35"/>
      <c r="D50" s="35"/>
      <c r="E50" s="51"/>
      <c r="F50" s="51"/>
      <c r="G50" s="35"/>
      <c r="H50" s="35"/>
      <c r="J50" s="114" t="s">
        <v>128</v>
      </c>
      <c r="K50" s="114"/>
      <c r="L50" s="114"/>
      <c r="M50" s="114"/>
      <c r="N50" s="114"/>
      <c r="O50" s="114"/>
      <c r="P50" s="114"/>
    </row>
    <row r="51" spans="2:16" ht="15" customHeight="1">
      <c r="B51" s="35"/>
      <c r="C51" s="35"/>
      <c r="D51" s="35"/>
      <c r="E51" s="51"/>
      <c r="F51" s="51"/>
      <c r="G51" s="35"/>
      <c r="H51" s="35"/>
      <c r="J51" s="109" t="s">
        <v>65</v>
      </c>
      <c r="K51" s="112"/>
      <c r="L51" s="112"/>
      <c r="M51" s="112"/>
      <c r="N51" s="112"/>
      <c r="O51" s="112"/>
      <c r="P51" s="112"/>
    </row>
    <row r="52" spans="2:16" ht="15" customHeight="1">
      <c r="B52" s="35"/>
      <c r="C52" s="35"/>
      <c r="D52" s="35"/>
      <c r="E52" s="51"/>
      <c r="F52" s="51"/>
      <c r="G52" s="35"/>
      <c r="H52" s="35"/>
      <c r="J52" s="109" t="s">
        <v>97</v>
      </c>
      <c r="K52" s="109"/>
      <c r="L52" s="109"/>
      <c r="M52" s="109"/>
      <c r="N52" s="109"/>
      <c r="O52" s="109"/>
      <c r="P52" s="109"/>
    </row>
    <row r="53" spans="2:16" ht="45.75" customHeight="1">
      <c r="B53" s="35"/>
      <c r="C53" s="35"/>
      <c r="D53" s="35"/>
      <c r="E53" s="51"/>
      <c r="F53" s="51"/>
      <c r="G53" s="35"/>
      <c r="H53" s="35"/>
      <c r="J53" s="20" t="s">
        <v>127</v>
      </c>
      <c r="K53" s="20"/>
      <c r="L53" s="20"/>
      <c r="M53" s="54"/>
      <c r="N53" s="54"/>
      <c r="O53" s="20"/>
      <c r="P53" s="20"/>
    </row>
    <row r="54" spans="2:16" ht="30" customHeight="1">
      <c r="B54" s="35"/>
      <c r="C54" s="35"/>
      <c r="D54" s="35"/>
      <c r="E54" s="51"/>
      <c r="F54" s="51"/>
      <c r="G54" s="35"/>
      <c r="H54" s="35"/>
      <c r="J54" s="109" t="s">
        <v>116</v>
      </c>
      <c r="K54" s="109"/>
      <c r="L54" s="109"/>
      <c r="M54" s="109"/>
      <c r="N54" s="109"/>
      <c r="O54" s="109"/>
      <c r="P54" s="109"/>
    </row>
    <row r="55" spans="2:16" ht="30" customHeight="1">
      <c r="B55" s="35"/>
      <c r="C55" s="35"/>
      <c r="D55" s="35"/>
      <c r="E55" s="51"/>
      <c r="F55" s="51"/>
      <c r="G55" s="35"/>
      <c r="H55" s="35"/>
      <c r="J55" s="109" t="s">
        <v>117</v>
      </c>
      <c r="K55" s="109"/>
      <c r="L55" s="109"/>
      <c r="M55" s="109"/>
      <c r="N55" s="109"/>
      <c r="O55" s="109"/>
      <c r="P55" s="109"/>
    </row>
    <row r="56" spans="2:16" ht="30" customHeight="1">
      <c r="B56" s="35"/>
      <c r="C56" s="35"/>
      <c r="D56" s="35"/>
      <c r="E56" s="51"/>
      <c r="F56" s="51"/>
      <c r="G56" s="35"/>
      <c r="H56" s="35"/>
      <c r="J56" s="109" t="s">
        <v>142</v>
      </c>
      <c r="K56" s="109"/>
      <c r="L56" s="109"/>
      <c r="M56" s="109"/>
      <c r="N56" s="109"/>
      <c r="O56" s="109"/>
      <c r="P56" s="109"/>
    </row>
    <row r="57" spans="2:16" ht="30" customHeight="1"/>
    <row r="58" spans="2:16" ht="30" customHeight="1">
      <c r="B58" s="108" t="s">
        <v>8</v>
      </c>
      <c r="C58" s="108"/>
      <c r="D58" s="108"/>
      <c r="E58" s="108"/>
      <c r="F58" s="108"/>
      <c r="G58" s="108"/>
      <c r="H58" s="108"/>
      <c r="J58" s="108" t="s">
        <v>9</v>
      </c>
      <c r="K58" s="108"/>
      <c r="L58" s="108"/>
      <c r="M58" s="108"/>
      <c r="N58" s="108"/>
      <c r="O58" s="108"/>
      <c r="P58" s="108"/>
    </row>
    <row r="59" spans="2:16" ht="30" customHeight="1">
      <c r="B59" s="9"/>
      <c r="C59" s="10" t="s">
        <v>1</v>
      </c>
      <c r="D59" s="10" t="s">
        <v>2</v>
      </c>
      <c r="E59" s="48" t="s">
        <v>45</v>
      </c>
      <c r="F59" s="48" t="s">
        <v>42</v>
      </c>
      <c r="G59" s="10" t="s">
        <v>0</v>
      </c>
      <c r="H59" s="10" t="s">
        <v>4</v>
      </c>
      <c r="J59" s="9"/>
      <c r="K59" s="10" t="s">
        <v>1</v>
      </c>
      <c r="L59" s="10" t="s">
        <v>2</v>
      </c>
      <c r="M59" s="48" t="s">
        <v>45</v>
      </c>
      <c r="N59" s="48" t="s">
        <v>42</v>
      </c>
      <c r="O59" s="10" t="s">
        <v>0</v>
      </c>
      <c r="P59" s="10" t="s">
        <v>4</v>
      </c>
    </row>
    <row r="60" spans="2:16" ht="30" customHeight="1">
      <c r="B60" s="105" t="s">
        <v>78</v>
      </c>
      <c r="C60" s="105" t="s">
        <v>14</v>
      </c>
      <c r="D60" s="105" t="s">
        <v>107</v>
      </c>
      <c r="E60" s="103">
        <v>455000</v>
      </c>
      <c r="F60" s="103">
        <v>446981</v>
      </c>
      <c r="G60" s="110">
        <v>25</v>
      </c>
      <c r="H60" s="110"/>
      <c r="J60" s="105" t="s">
        <v>78</v>
      </c>
      <c r="K60" s="105" t="s">
        <v>14</v>
      </c>
      <c r="L60" s="105" t="s">
        <v>107</v>
      </c>
      <c r="M60" s="103">
        <v>454955</v>
      </c>
      <c r="N60" s="103">
        <v>453618</v>
      </c>
      <c r="O60" s="5">
        <v>25</v>
      </c>
      <c r="P60" s="5"/>
    </row>
    <row r="61" spans="2:16" ht="30" customHeight="1">
      <c r="B61" s="107"/>
      <c r="C61" s="106"/>
      <c r="D61" s="106"/>
      <c r="E61" s="104"/>
      <c r="F61" s="104"/>
      <c r="G61" s="111"/>
      <c r="H61" s="111"/>
      <c r="J61" s="107"/>
      <c r="K61" s="106"/>
      <c r="L61" s="106"/>
      <c r="M61" s="104"/>
      <c r="N61" s="104"/>
      <c r="O61" s="3">
        <v>25</v>
      </c>
      <c r="P61" s="3"/>
    </row>
    <row r="62" spans="2:16" ht="30" customHeight="1">
      <c r="B62" s="107"/>
      <c r="C62" s="2" t="s">
        <v>15</v>
      </c>
      <c r="D62" s="6" t="s">
        <v>111</v>
      </c>
      <c r="E62" s="16">
        <v>1597300</v>
      </c>
      <c r="F62" s="16">
        <v>88111</v>
      </c>
      <c r="G62" s="2">
        <v>25</v>
      </c>
      <c r="H62" s="2"/>
      <c r="J62" s="107"/>
      <c r="K62" s="2" t="s">
        <v>15</v>
      </c>
      <c r="L62" s="6" t="s">
        <v>108</v>
      </c>
      <c r="M62" s="16">
        <v>193500</v>
      </c>
      <c r="N62" s="16">
        <v>193500</v>
      </c>
      <c r="O62" s="110">
        <v>25</v>
      </c>
      <c r="P62" s="2"/>
    </row>
    <row r="63" spans="2:16" ht="30" customHeight="1">
      <c r="B63" s="107"/>
      <c r="C63" s="7" t="s">
        <v>16</v>
      </c>
      <c r="D63" s="7" t="s">
        <v>86</v>
      </c>
      <c r="E63" s="18">
        <v>1364844</v>
      </c>
      <c r="F63" s="18">
        <v>783417</v>
      </c>
      <c r="G63" s="4">
        <v>5</v>
      </c>
      <c r="H63" s="4"/>
      <c r="J63" s="107"/>
      <c r="K63" s="2"/>
      <c r="L63" s="6" t="s">
        <v>109</v>
      </c>
      <c r="M63" s="16">
        <v>220000</v>
      </c>
      <c r="N63" s="16">
        <v>175823</v>
      </c>
      <c r="O63" s="111"/>
      <c r="P63" s="2"/>
    </row>
    <row r="64" spans="2:16" ht="30" customHeight="1">
      <c r="B64" s="107"/>
      <c r="C64" s="110" t="s">
        <v>18</v>
      </c>
      <c r="D64" s="4" t="s">
        <v>85</v>
      </c>
      <c r="E64" s="13">
        <v>2638824</v>
      </c>
      <c r="F64" s="13">
        <v>2404434</v>
      </c>
      <c r="G64" s="4">
        <v>75</v>
      </c>
      <c r="H64" s="4"/>
      <c r="J64" s="107"/>
      <c r="K64" s="4" t="s">
        <v>16</v>
      </c>
      <c r="L64" s="7" t="s">
        <v>86</v>
      </c>
      <c r="M64" s="18">
        <v>1110620</v>
      </c>
      <c r="N64" s="18">
        <v>580139</v>
      </c>
      <c r="O64" s="4">
        <v>5</v>
      </c>
      <c r="P64" s="4"/>
    </row>
    <row r="65" spans="2:16" ht="30" customHeight="1">
      <c r="B65" s="107"/>
      <c r="C65" s="113"/>
      <c r="D65" s="7" t="s">
        <v>84</v>
      </c>
      <c r="E65" s="18">
        <v>6940182</v>
      </c>
      <c r="F65" s="18">
        <v>5963967</v>
      </c>
      <c r="G65" s="4">
        <v>75</v>
      </c>
      <c r="H65" s="4"/>
      <c r="J65" s="107"/>
      <c r="K65" s="110" t="s">
        <v>18</v>
      </c>
      <c r="L65" s="7" t="s">
        <v>85</v>
      </c>
      <c r="M65" s="13">
        <v>2245497</v>
      </c>
      <c r="N65" s="13">
        <v>2192549</v>
      </c>
      <c r="O65" s="4">
        <v>75</v>
      </c>
      <c r="P65" s="4"/>
    </row>
    <row r="66" spans="2:16" ht="30" customHeight="1">
      <c r="B66" s="107"/>
      <c r="C66" s="113"/>
      <c r="D66" s="6" t="s">
        <v>112</v>
      </c>
      <c r="E66" s="16">
        <v>703042</v>
      </c>
      <c r="F66" s="16">
        <v>703042</v>
      </c>
      <c r="G66" s="2">
        <v>75</v>
      </c>
      <c r="H66" s="2"/>
      <c r="J66" s="107"/>
      <c r="K66" s="111"/>
      <c r="L66" s="7" t="s">
        <v>84</v>
      </c>
      <c r="M66" s="18">
        <v>1762901</v>
      </c>
      <c r="N66" s="18">
        <v>1737389</v>
      </c>
      <c r="O66" s="4">
        <v>75</v>
      </c>
      <c r="P66" s="4"/>
    </row>
    <row r="67" spans="2:16" ht="60" customHeight="1">
      <c r="B67" s="107"/>
      <c r="C67" s="111"/>
      <c r="D67" s="7" t="s">
        <v>113</v>
      </c>
      <c r="E67" s="18">
        <v>2242415</v>
      </c>
      <c r="F67" s="18">
        <v>0</v>
      </c>
      <c r="G67" s="4">
        <v>100</v>
      </c>
      <c r="H67" s="4"/>
      <c r="J67" s="107"/>
      <c r="K67" s="7" t="s">
        <v>29</v>
      </c>
      <c r="L67" s="7" t="s">
        <v>110</v>
      </c>
      <c r="M67" s="18">
        <v>9650000</v>
      </c>
      <c r="N67" s="18">
        <v>8343524</v>
      </c>
      <c r="O67" s="4">
        <v>10</v>
      </c>
      <c r="P67" s="4"/>
    </row>
    <row r="68" spans="2:16" ht="30" customHeight="1">
      <c r="B68" s="107"/>
      <c r="C68" s="23" t="s">
        <v>22</v>
      </c>
      <c r="D68" s="11" t="s">
        <v>104</v>
      </c>
      <c r="E68" s="19">
        <v>400000</v>
      </c>
      <c r="F68" s="19">
        <v>289202</v>
      </c>
      <c r="G68" s="3">
        <v>25</v>
      </c>
      <c r="H68" s="3"/>
      <c r="J68" s="107"/>
      <c r="K68" s="105" t="s">
        <v>22</v>
      </c>
      <c r="L68" s="7" t="s">
        <v>105</v>
      </c>
      <c r="M68" s="13">
        <v>0</v>
      </c>
      <c r="N68" s="13">
        <v>0</v>
      </c>
      <c r="O68" s="4">
        <v>25</v>
      </c>
      <c r="P68" s="4"/>
    </row>
    <row r="69" spans="2:16" ht="30" customHeight="1">
      <c r="B69" s="106"/>
      <c r="C69" s="7" t="s">
        <v>49</v>
      </c>
      <c r="D69" s="11" t="s">
        <v>74</v>
      </c>
      <c r="E69" s="19">
        <v>54043669</v>
      </c>
      <c r="F69" s="19">
        <v>39058319</v>
      </c>
      <c r="G69" s="3">
        <v>100</v>
      </c>
      <c r="H69" s="3"/>
      <c r="J69" s="107"/>
      <c r="K69" s="107"/>
      <c r="L69" s="11" t="s">
        <v>104</v>
      </c>
      <c r="M69" s="19">
        <v>826781</v>
      </c>
      <c r="N69" s="19">
        <v>461566</v>
      </c>
      <c r="O69" s="3">
        <v>25</v>
      </c>
      <c r="P69" s="3"/>
    </row>
    <row r="70" spans="2:16" ht="30" customHeight="1">
      <c r="B70" s="4" t="s">
        <v>31</v>
      </c>
      <c r="C70" s="7" t="s">
        <v>67</v>
      </c>
      <c r="D70" s="7" t="s">
        <v>141</v>
      </c>
      <c r="E70" s="13"/>
      <c r="F70" s="13">
        <v>5588854.4400000004</v>
      </c>
      <c r="G70" s="4">
        <v>12</v>
      </c>
      <c r="H70" s="4"/>
      <c r="J70" s="107"/>
      <c r="K70" s="107"/>
      <c r="L70" s="11" t="s">
        <v>103</v>
      </c>
      <c r="M70" s="19">
        <v>0</v>
      </c>
      <c r="N70" s="19">
        <v>0</v>
      </c>
      <c r="O70" s="3">
        <v>25</v>
      </c>
      <c r="P70" s="3"/>
    </row>
    <row r="71" spans="2:16" ht="30" customHeight="1">
      <c r="B71" s="105" t="s">
        <v>106</v>
      </c>
      <c r="C71" s="11" t="s">
        <v>37</v>
      </c>
      <c r="D71" s="11"/>
      <c r="E71" s="17">
        <v>3955656</v>
      </c>
      <c r="F71" s="17">
        <v>3955656</v>
      </c>
      <c r="G71" s="3"/>
      <c r="H71" s="17">
        <v>3955656</v>
      </c>
      <c r="J71" s="107"/>
      <c r="K71" s="107"/>
      <c r="L71" s="11" t="s">
        <v>102</v>
      </c>
      <c r="M71" s="19">
        <v>0</v>
      </c>
      <c r="N71" s="19">
        <v>0</v>
      </c>
      <c r="O71" s="3">
        <v>100</v>
      </c>
      <c r="P71" s="3"/>
    </row>
    <row r="72" spans="2:16" ht="30" customHeight="1">
      <c r="B72" s="107"/>
      <c r="C72" s="11" t="s">
        <v>38</v>
      </c>
      <c r="D72" s="11"/>
      <c r="E72" s="17">
        <v>3906341</v>
      </c>
      <c r="F72" s="17">
        <v>3906341</v>
      </c>
      <c r="G72" s="3"/>
      <c r="H72" s="17">
        <v>3906341</v>
      </c>
      <c r="J72" s="106"/>
      <c r="K72" s="7" t="s">
        <v>48</v>
      </c>
      <c r="L72" s="11" t="s">
        <v>100</v>
      </c>
      <c r="M72" s="19">
        <v>56627619</v>
      </c>
      <c r="N72" s="19">
        <v>42926870.82</v>
      </c>
      <c r="O72" s="3">
        <v>100</v>
      </c>
      <c r="P72" s="3"/>
    </row>
    <row r="73" spans="2:16" ht="20.100000000000001" customHeight="1">
      <c r="B73" s="107"/>
      <c r="C73" s="11" t="s">
        <v>39</v>
      </c>
      <c r="D73" s="11"/>
      <c r="E73" s="17">
        <v>1474075</v>
      </c>
      <c r="F73" s="17">
        <v>1474075</v>
      </c>
      <c r="G73" s="3"/>
      <c r="H73" s="17">
        <v>1474075</v>
      </c>
      <c r="J73" s="105" t="s">
        <v>106</v>
      </c>
      <c r="K73" s="7" t="s">
        <v>34</v>
      </c>
      <c r="L73" s="6"/>
      <c r="M73" s="12">
        <v>147954.32</v>
      </c>
      <c r="N73" s="12">
        <v>147954.32</v>
      </c>
      <c r="O73" s="2"/>
      <c r="P73" s="12">
        <v>147954.32</v>
      </c>
    </row>
    <row r="74" spans="2:16" ht="15" customHeight="1">
      <c r="B74" s="107"/>
      <c r="C74" s="11" t="s">
        <v>40</v>
      </c>
      <c r="D74" s="11"/>
      <c r="E74" s="17">
        <v>811916</v>
      </c>
      <c r="F74" s="17">
        <v>811916</v>
      </c>
      <c r="G74" s="3"/>
      <c r="H74" s="17">
        <v>811916</v>
      </c>
      <c r="J74" s="107"/>
      <c r="K74" s="7" t="s">
        <v>35</v>
      </c>
      <c r="L74" s="7"/>
      <c r="M74" s="13">
        <v>140612</v>
      </c>
      <c r="N74" s="13">
        <v>140612</v>
      </c>
      <c r="O74" s="4"/>
      <c r="P74" s="13">
        <v>140612</v>
      </c>
    </row>
    <row r="75" spans="2:16" ht="30" customHeight="1">
      <c r="B75" s="106"/>
      <c r="C75" s="11" t="s">
        <v>41</v>
      </c>
      <c r="D75" s="11"/>
      <c r="E75" s="17">
        <v>1141448</v>
      </c>
      <c r="F75" s="17">
        <v>1141448</v>
      </c>
      <c r="G75" s="3"/>
      <c r="H75" s="17">
        <v>1141448</v>
      </c>
      <c r="J75" s="106"/>
      <c r="K75" s="11" t="s">
        <v>36</v>
      </c>
      <c r="L75" s="3"/>
      <c r="M75" s="14">
        <v>711119.06</v>
      </c>
      <c r="N75" s="14">
        <v>711119.06</v>
      </c>
      <c r="O75" s="3"/>
      <c r="P75" s="14">
        <v>711119.06</v>
      </c>
    </row>
    <row r="76" spans="2:16" ht="15" customHeight="1">
      <c r="B76" s="40"/>
      <c r="C76" s="40"/>
      <c r="D76" s="40" t="s">
        <v>133</v>
      </c>
      <c r="E76" s="49">
        <f>SUM(E60:E75)</f>
        <v>81674712</v>
      </c>
      <c r="F76" s="49">
        <f>SUM(F60:F75)</f>
        <v>66615763.439999998</v>
      </c>
      <c r="G76" s="39"/>
      <c r="H76" s="62">
        <f>SUM(H71:H75)</f>
        <v>11289436</v>
      </c>
      <c r="J76" s="40"/>
      <c r="K76" s="40"/>
      <c r="L76" s="39" t="s">
        <v>133</v>
      </c>
      <c r="M76" s="61">
        <f>SUM(M60:M75)</f>
        <v>74091558.379999995</v>
      </c>
      <c r="N76" s="61">
        <f>SUM(N60:N75)</f>
        <v>58064664.200000003</v>
      </c>
      <c r="O76" s="39"/>
      <c r="P76" s="61">
        <f>SUM(P73:P75)</f>
        <v>999685.38000000012</v>
      </c>
    </row>
    <row r="77" spans="2:16" ht="15" customHeight="1">
      <c r="B77" s="31" t="s">
        <v>62</v>
      </c>
      <c r="C77" s="6"/>
      <c r="D77" s="6"/>
      <c r="E77" s="16"/>
      <c r="F77" s="16"/>
      <c r="G77" s="2"/>
      <c r="H77" s="32"/>
      <c r="J77" s="31" t="s">
        <v>62</v>
      </c>
      <c r="K77" s="2"/>
      <c r="L77" s="2"/>
      <c r="M77" s="12"/>
      <c r="N77" s="12"/>
      <c r="O77" s="2"/>
      <c r="P77" s="2"/>
    </row>
    <row r="78" spans="2:16" ht="30" customHeight="1">
      <c r="B78" s="107" t="s">
        <v>134</v>
      </c>
      <c r="C78" s="107"/>
      <c r="D78" s="107"/>
      <c r="E78" s="107"/>
      <c r="F78" s="107"/>
      <c r="G78" s="107"/>
      <c r="H78" s="107"/>
      <c r="J78" s="107" t="s">
        <v>134</v>
      </c>
      <c r="K78" s="107"/>
      <c r="L78" s="107"/>
      <c r="M78" s="107"/>
      <c r="N78" s="107"/>
      <c r="O78" s="107"/>
      <c r="P78" s="107"/>
    </row>
    <row r="79" spans="2:16" ht="30" customHeight="1">
      <c r="B79" s="20" t="s">
        <v>65</v>
      </c>
      <c r="C79" s="25"/>
      <c r="D79" s="25"/>
      <c r="E79" s="55"/>
      <c r="F79" s="55"/>
      <c r="G79" s="25"/>
      <c r="H79" s="25"/>
      <c r="J79" s="109" t="s">
        <v>65</v>
      </c>
      <c r="K79" s="112"/>
      <c r="L79" s="112"/>
      <c r="M79" s="112"/>
      <c r="N79" s="112"/>
      <c r="O79" s="112"/>
      <c r="P79" s="112"/>
    </row>
    <row r="80" spans="2:16" ht="30" customHeight="1">
      <c r="B80" s="20" t="s">
        <v>97</v>
      </c>
      <c r="C80" s="20"/>
      <c r="D80" s="20"/>
      <c r="E80" s="54"/>
      <c r="F80" s="54"/>
      <c r="G80" s="20"/>
      <c r="H80" s="20"/>
      <c r="J80" s="109" t="s">
        <v>97</v>
      </c>
      <c r="K80" s="109"/>
      <c r="L80" s="109"/>
      <c r="M80" s="109"/>
      <c r="N80" s="109"/>
      <c r="O80" s="109"/>
      <c r="P80" s="109"/>
    </row>
    <row r="81" spans="2:16" ht="30" customHeight="1">
      <c r="B81" s="33"/>
      <c r="C81" s="33"/>
      <c r="D81" s="33"/>
      <c r="E81" s="56"/>
      <c r="F81" s="56"/>
      <c r="G81" s="33"/>
      <c r="H81" s="33"/>
    </row>
    <row r="82" spans="2:16" ht="30" customHeight="1">
      <c r="B82" s="108" t="s">
        <v>43</v>
      </c>
      <c r="C82" s="108"/>
      <c r="D82" s="108"/>
      <c r="E82" s="108"/>
      <c r="F82" s="108"/>
      <c r="G82" s="108"/>
      <c r="H82" s="108"/>
      <c r="J82" s="108" t="s">
        <v>10</v>
      </c>
      <c r="K82" s="108"/>
      <c r="L82" s="108"/>
      <c r="M82" s="108"/>
      <c r="N82" s="108"/>
      <c r="O82" s="108"/>
      <c r="P82" s="108"/>
    </row>
    <row r="83" spans="2:16" ht="30" customHeight="1">
      <c r="B83" s="26"/>
      <c r="C83" s="10" t="s">
        <v>1</v>
      </c>
      <c r="D83" s="10" t="s">
        <v>2</v>
      </c>
      <c r="E83" s="48" t="s">
        <v>45</v>
      </c>
      <c r="F83" s="48" t="s">
        <v>42</v>
      </c>
      <c r="G83" s="10" t="s">
        <v>0</v>
      </c>
      <c r="H83" s="10" t="s">
        <v>4</v>
      </c>
      <c r="J83" s="9"/>
      <c r="K83" s="10" t="s">
        <v>1</v>
      </c>
      <c r="L83" s="10" t="s">
        <v>2</v>
      </c>
      <c r="M83" s="48" t="s">
        <v>45</v>
      </c>
      <c r="N83" s="48" t="s">
        <v>42</v>
      </c>
      <c r="O83" s="10" t="s">
        <v>0</v>
      </c>
      <c r="P83" s="10" t="s">
        <v>4</v>
      </c>
    </row>
    <row r="84" spans="2:16" ht="30" customHeight="1">
      <c r="B84" s="105" t="s">
        <v>78</v>
      </c>
      <c r="C84" s="105" t="s">
        <v>14</v>
      </c>
      <c r="D84" s="105" t="s">
        <v>90</v>
      </c>
      <c r="E84" s="103">
        <v>0</v>
      </c>
      <c r="F84" s="103">
        <v>0</v>
      </c>
      <c r="G84" s="110">
        <v>25</v>
      </c>
      <c r="H84" s="110"/>
      <c r="J84" s="105" t="s">
        <v>78</v>
      </c>
      <c r="K84" s="105" t="s">
        <v>14</v>
      </c>
      <c r="L84" s="105" t="s">
        <v>90</v>
      </c>
      <c r="M84" s="103">
        <v>3000000</v>
      </c>
      <c r="N84" s="103">
        <v>1616031</v>
      </c>
      <c r="O84" s="110">
        <v>25</v>
      </c>
      <c r="P84" s="110"/>
    </row>
    <row r="85" spans="2:16" ht="30" customHeight="1">
      <c r="B85" s="107"/>
      <c r="C85" s="107"/>
      <c r="D85" s="106"/>
      <c r="E85" s="104"/>
      <c r="F85" s="104"/>
      <c r="G85" s="111"/>
      <c r="H85" s="111"/>
      <c r="J85" s="107"/>
      <c r="K85" s="106"/>
      <c r="L85" s="106"/>
      <c r="M85" s="104"/>
      <c r="N85" s="104"/>
      <c r="O85" s="111"/>
      <c r="P85" s="111"/>
    </row>
    <row r="86" spans="2:16" ht="30" customHeight="1">
      <c r="B86" s="107"/>
      <c r="C86" s="26"/>
      <c r="D86" s="11" t="s">
        <v>91</v>
      </c>
      <c r="E86" s="19">
        <v>100000</v>
      </c>
      <c r="F86" s="19">
        <v>100000</v>
      </c>
      <c r="G86" s="3">
        <v>100</v>
      </c>
      <c r="H86" s="3"/>
      <c r="J86" s="107"/>
      <c r="K86" s="105" t="s">
        <v>15</v>
      </c>
      <c r="L86" s="7" t="s">
        <v>89</v>
      </c>
      <c r="M86" s="18">
        <v>0</v>
      </c>
      <c r="N86" s="18">
        <v>0</v>
      </c>
      <c r="O86" s="4">
        <v>25</v>
      </c>
      <c r="P86" s="4"/>
    </row>
    <row r="87" spans="2:16" ht="30" customHeight="1">
      <c r="B87" s="107"/>
      <c r="C87" s="105" t="s">
        <v>15</v>
      </c>
      <c r="D87" s="7" t="s">
        <v>92</v>
      </c>
      <c r="E87" s="18">
        <v>337500</v>
      </c>
      <c r="F87" s="18">
        <v>300000</v>
      </c>
      <c r="G87" s="4">
        <v>25</v>
      </c>
      <c r="H87" s="4"/>
      <c r="J87" s="107"/>
      <c r="K87" s="107"/>
      <c r="L87" s="6" t="s">
        <v>88</v>
      </c>
      <c r="M87" s="16">
        <v>0</v>
      </c>
      <c r="N87" s="16">
        <v>0</v>
      </c>
      <c r="O87" s="2">
        <v>25</v>
      </c>
      <c r="P87" s="2"/>
    </row>
    <row r="88" spans="2:16" ht="60" customHeight="1">
      <c r="B88" s="107"/>
      <c r="C88" s="107"/>
      <c r="D88" s="6" t="s">
        <v>93</v>
      </c>
      <c r="E88" s="16">
        <v>3500000</v>
      </c>
      <c r="F88" s="16">
        <v>2054796</v>
      </c>
      <c r="G88" s="2">
        <v>25</v>
      </c>
      <c r="H88" s="2"/>
      <c r="J88" s="107"/>
      <c r="K88" s="7" t="s">
        <v>48</v>
      </c>
      <c r="L88" s="7" t="s">
        <v>100</v>
      </c>
      <c r="M88" s="18">
        <v>34779134</v>
      </c>
      <c r="N88" s="18">
        <v>23029096.079999998</v>
      </c>
      <c r="O88" s="4">
        <v>100</v>
      </c>
      <c r="P88" s="4"/>
    </row>
    <row r="89" spans="2:16" ht="60" customHeight="1">
      <c r="B89" s="107"/>
      <c r="C89" s="106"/>
      <c r="D89" s="7" t="s">
        <v>94</v>
      </c>
      <c r="E89" s="18">
        <v>3113434</v>
      </c>
      <c r="F89" s="18">
        <v>2756055</v>
      </c>
      <c r="G89" s="4">
        <v>25</v>
      </c>
      <c r="H89" s="4"/>
      <c r="J89" s="107"/>
      <c r="K89" s="21" t="s">
        <v>50</v>
      </c>
      <c r="L89" s="24" t="s">
        <v>87</v>
      </c>
      <c r="M89" s="18">
        <v>5420883</v>
      </c>
      <c r="N89" s="18">
        <v>133119</v>
      </c>
      <c r="O89" s="4">
        <v>100</v>
      </c>
      <c r="P89" s="4"/>
    </row>
    <row r="90" spans="2:16" ht="30" customHeight="1">
      <c r="B90" s="107"/>
      <c r="C90" s="7" t="s">
        <v>48</v>
      </c>
      <c r="D90" s="7" t="s">
        <v>101</v>
      </c>
      <c r="E90" s="18">
        <v>30477052</v>
      </c>
      <c r="F90" s="18">
        <v>23222194</v>
      </c>
      <c r="G90" s="4">
        <v>100</v>
      </c>
      <c r="H90" s="4"/>
      <c r="J90" s="107"/>
      <c r="K90" s="23" t="s">
        <v>16</v>
      </c>
      <c r="L90" s="11" t="s">
        <v>86</v>
      </c>
      <c r="M90" s="18">
        <v>2320429</v>
      </c>
      <c r="N90" s="18">
        <v>1694374</v>
      </c>
      <c r="O90" s="4">
        <v>5</v>
      </c>
      <c r="P90" s="4"/>
    </row>
    <row r="91" spans="2:16" ht="30" customHeight="1">
      <c r="B91" s="107"/>
      <c r="C91" s="21" t="s">
        <v>50</v>
      </c>
      <c r="D91" s="24" t="s">
        <v>87</v>
      </c>
      <c r="E91" s="18">
        <v>0</v>
      </c>
      <c r="F91" s="18">
        <v>0</v>
      </c>
      <c r="G91" s="4">
        <v>100</v>
      </c>
      <c r="H91" s="4"/>
      <c r="J91" s="107"/>
      <c r="K91" s="105" t="s">
        <v>18</v>
      </c>
      <c r="L91" s="4" t="s">
        <v>85</v>
      </c>
      <c r="M91" s="13">
        <v>400000</v>
      </c>
      <c r="N91" s="13">
        <v>393424</v>
      </c>
      <c r="O91" s="4">
        <v>75</v>
      </c>
      <c r="P91" s="4"/>
    </row>
    <row r="92" spans="2:16" ht="60" customHeight="1">
      <c r="B92" s="107"/>
      <c r="C92" s="23" t="s">
        <v>16</v>
      </c>
      <c r="D92" s="11" t="s">
        <v>86</v>
      </c>
      <c r="E92" s="18">
        <v>1562000</v>
      </c>
      <c r="F92" s="18">
        <v>362462</v>
      </c>
      <c r="G92" s="4">
        <v>5</v>
      </c>
      <c r="H92" s="4"/>
      <c r="J92" s="107"/>
      <c r="K92" s="107"/>
      <c r="L92" s="21" t="s">
        <v>84</v>
      </c>
      <c r="M92" s="50">
        <v>443150</v>
      </c>
      <c r="N92" s="50">
        <v>64792</v>
      </c>
      <c r="O92" s="5">
        <v>75</v>
      </c>
      <c r="P92" s="5"/>
    </row>
    <row r="93" spans="2:16" ht="30" customHeight="1">
      <c r="B93" s="107"/>
      <c r="C93" s="105" t="s">
        <v>18</v>
      </c>
      <c r="D93" s="7" t="s">
        <v>85</v>
      </c>
      <c r="E93" s="13">
        <v>365180</v>
      </c>
      <c r="F93" s="13">
        <v>0</v>
      </c>
      <c r="G93" s="4">
        <v>75</v>
      </c>
      <c r="H93" s="4"/>
      <c r="J93" s="107"/>
      <c r="K93" s="107"/>
      <c r="L93" s="7" t="s">
        <v>83</v>
      </c>
      <c r="M93" s="18">
        <v>6410069</v>
      </c>
      <c r="N93" s="18">
        <v>5840069</v>
      </c>
      <c r="O93" s="4">
        <v>75</v>
      </c>
      <c r="P93" s="4"/>
    </row>
    <row r="94" spans="2:16" ht="30" customHeight="1">
      <c r="B94" s="107"/>
      <c r="C94" s="107"/>
      <c r="D94" s="21" t="s">
        <v>84</v>
      </c>
      <c r="E94" s="50">
        <v>708246</v>
      </c>
      <c r="F94" s="50">
        <v>457778</v>
      </c>
      <c r="G94" s="5">
        <v>75</v>
      </c>
      <c r="H94" s="5"/>
      <c r="J94" s="107"/>
      <c r="K94" s="107"/>
      <c r="L94" s="7" t="s">
        <v>82</v>
      </c>
      <c r="M94" s="18">
        <v>850000</v>
      </c>
      <c r="N94" s="18">
        <v>850000</v>
      </c>
      <c r="O94" s="4">
        <v>75</v>
      </c>
      <c r="P94" s="4"/>
    </row>
    <row r="95" spans="2:16" ht="60" customHeight="1">
      <c r="B95" s="107"/>
      <c r="C95" s="107"/>
      <c r="D95" s="7" t="s">
        <v>83</v>
      </c>
      <c r="E95" s="18">
        <v>5439768</v>
      </c>
      <c r="F95" s="18">
        <v>2977079</v>
      </c>
      <c r="G95" s="4">
        <v>75</v>
      </c>
      <c r="H95" s="4"/>
      <c r="J95" s="107"/>
      <c r="K95" s="106"/>
      <c r="L95" s="11" t="s">
        <v>81</v>
      </c>
      <c r="M95" s="19">
        <v>537753</v>
      </c>
      <c r="N95" s="19">
        <v>523153</v>
      </c>
      <c r="O95" s="3">
        <v>75</v>
      </c>
      <c r="P95" s="3"/>
    </row>
    <row r="96" spans="2:16" ht="30" customHeight="1">
      <c r="B96" s="107"/>
      <c r="C96" s="107"/>
      <c r="D96" s="7" t="s">
        <v>82</v>
      </c>
      <c r="E96" s="18">
        <v>0</v>
      </c>
      <c r="F96" s="18">
        <v>0</v>
      </c>
      <c r="G96" s="4">
        <v>75</v>
      </c>
      <c r="H96" s="4"/>
      <c r="J96" s="107"/>
      <c r="K96" s="27" t="s">
        <v>22</v>
      </c>
      <c r="L96" s="7" t="s">
        <v>98</v>
      </c>
      <c r="M96" s="13">
        <v>4084500</v>
      </c>
      <c r="N96" s="13">
        <v>2198236.1</v>
      </c>
      <c r="O96" s="4">
        <v>25</v>
      </c>
      <c r="P96" s="4"/>
    </row>
    <row r="97" spans="2:16" ht="30" customHeight="1">
      <c r="B97" s="107"/>
      <c r="C97" s="107"/>
      <c r="D97" s="11" t="s">
        <v>95</v>
      </c>
      <c r="E97" s="19">
        <v>5627466</v>
      </c>
      <c r="F97" s="19">
        <v>5627466</v>
      </c>
      <c r="G97" s="3">
        <v>100</v>
      </c>
      <c r="H97" s="3"/>
      <c r="J97" s="107"/>
      <c r="K97" s="7" t="s">
        <v>32</v>
      </c>
      <c r="L97" s="7" t="s">
        <v>99</v>
      </c>
      <c r="M97" s="18">
        <v>0</v>
      </c>
      <c r="N97" s="18">
        <v>0</v>
      </c>
      <c r="O97" s="4">
        <v>12</v>
      </c>
      <c r="P97" s="4"/>
    </row>
    <row r="98" spans="2:16" ht="30" customHeight="1">
      <c r="B98" s="107"/>
      <c r="C98" s="106"/>
      <c r="D98" s="11" t="s">
        <v>81</v>
      </c>
      <c r="E98" s="19">
        <v>708246</v>
      </c>
      <c r="F98" s="19">
        <v>561461</v>
      </c>
      <c r="G98" s="3">
        <v>75</v>
      </c>
      <c r="H98" s="3"/>
      <c r="J98" s="38"/>
      <c r="K98" s="38"/>
      <c r="L98" s="38" t="s">
        <v>133</v>
      </c>
      <c r="M98" s="63">
        <f>SUM(M84:M97)</f>
        <v>58245918</v>
      </c>
      <c r="N98" s="63">
        <f>SUM(N84:N97)</f>
        <v>36342294.18</v>
      </c>
      <c r="O98" s="37"/>
      <c r="P98" s="37"/>
    </row>
    <row r="99" spans="2:16" ht="30" customHeight="1">
      <c r="B99" s="107"/>
      <c r="C99" s="23" t="s">
        <v>22</v>
      </c>
      <c r="D99" s="21" t="s">
        <v>80</v>
      </c>
      <c r="E99" s="42">
        <v>14960275</v>
      </c>
      <c r="F99" s="42">
        <v>5122437.93</v>
      </c>
      <c r="G99" s="5">
        <v>25</v>
      </c>
      <c r="H99" s="5"/>
      <c r="J99" s="10" t="s">
        <v>62</v>
      </c>
      <c r="K99" s="22"/>
      <c r="L99" s="22"/>
      <c r="M99" s="57"/>
      <c r="N99" s="57"/>
      <c r="O99" s="22"/>
      <c r="P99" s="22"/>
    </row>
    <row r="100" spans="2:16" ht="30" customHeight="1">
      <c r="B100" s="38"/>
      <c r="C100" s="65"/>
      <c r="D100" s="38" t="s">
        <v>133</v>
      </c>
      <c r="E100" s="63">
        <f>SUM(E84:E99)</f>
        <v>66899167</v>
      </c>
      <c r="F100" s="63">
        <f>SUM(F84:F99)</f>
        <v>43541728.93</v>
      </c>
      <c r="G100" s="37"/>
      <c r="H100" s="37"/>
      <c r="J100" s="114" t="s">
        <v>79</v>
      </c>
      <c r="K100" s="114"/>
      <c r="L100" s="114"/>
      <c r="M100" s="114"/>
      <c r="N100" s="114"/>
      <c r="O100" s="114"/>
      <c r="P100" s="114"/>
    </row>
    <row r="101" spans="2:16" ht="30" customHeight="1">
      <c r="B101" s="10" t="s">
        <v>62</v>
      </c>
      <c r="C101" s="22"/>
      <c r="D101" s="22"/>
      <c r="E101" s="57"/>
      <c r="F101" s="57"/>
      <c r="G101" s="22"/>
      <c r="H101" s="22"/>
      <c r="J101" s="109" t="s">
        <v>65</v>
      </c>
      <c r="K101" s="112"/>
      <c r="L101" s="112"/>
      <c r="M101" s="112"/>
      <c r="N101" s="112"/>
      <c r="O101" s="112"/>
      <c r="P101" s="112"/>
    </row>
    <row r="102" spans="2:16" ht="30" customHeight="1">
      <c r="B102" s="22" t="s">
        <v>79</v>
      </c>
      <c r="C102" s="22"/>
      <c r="D102" s="22"/>
      <c r="E102" s="22"/>
      <c r="F102" s="22"/>
      <c r="G102" s="22"/>
      <c r="H102" s="22"/>
      <c r="J102" s="109" t="s">
        <v>97</v>
      </c>
      <c r="K102" s="109"/>
      <c r="L102" s="109"/>
      <c r="M102" s="109"/>
      <c r="N102" s="109"/>
      <c r="O102" s="109"/>
      <c r="P102" s="109"/>
    </row>
    <row r="103" spans="2:16" ht="30" customHeight="1">
      <c r="B103" s="20" t="s">
        <v>65</v>
      </c>
      <c r="C103" s="20"/>
      <c r="D103" s="20"/>
      <c r="E103" s="54"/>
      <c r="F103" s="54"/>
      <c r="G103" s="20"/>
      <c r="H103" s="20"/>
    </row>
    <row r="104" spans="2:16" ht="30" customHeight="1">
      <c r="B104" s="20" t="s">
        <v>66</v>
      </c>
      <c r="C104" s="20"/>
      <c r="D104" s="20"/>
      <c r="E104" s="54"/>
      <c r="F104" s="54"/>
      <c r="G104" s="20"/>
      <c r="H104" s="20"/>
      <c r="J104" s="108" t="s">
        <v>11</v>
      </c>
      <c r="K104" s="108"/>
      <c r="L104" s="108"/>
      <c r="M104" s="108"/>
      <c r="N104" s="108"/>
      <c r="O104" s="108"/>
      <c r="P104" s="108"/>
    </row>
    <row r="105" spans="2:16" ht="30" customHeight="1">
      <c r="B105" s="15"/>
      <c r="C105" s="15"/>
      <c r="D105" s="15"/>
      <c r="E105" s="58"/>
      <c r="F105" s="58"/>
      <c r="G105" s="15"/>
      <c r="H105" s="15"/>
      <c r="J105" s="9"/>
      <c r="K105" s="10" t="s">
        <v>1</v>
      </c>
      <c r="L105" s="10" t="s">
        <v>2</v>
      </c>
      <c r="M105" s="48" t="s">
        <v>45</v>
      </c>
      <c r="N105" s="48" t="s">
        <v>42</v>
      </c>
      <c r="O105" s="10" t="s">
        <v>0</v>
      </c>
      <c r="P105" s="10" t="s">
        <v>4</v>
      </c>
    </row>
    <row r="106" spans="2:16" ht="30" customHeight="1">
      <c r="B106" s="28" t="s">
        <v>44</v>
      </c>
      <c r="C106" s="28"/>
      <c r="D106" s="28"/>
      <c r="E106" s="28"/>
      <c r="F106" s="28"/>
      <c r="G106" s="28"/>
      <c r="H106" s="28"/>
      <c r="J106" s="105" t="s">
        <v>78</v>
      </c>
      <c r="K106" s="105" t="s">
        <v>50</v>
      </c>
      <c r="L106" s="105" t="s">
        <v>51</v>
      </c>
      <c r="M106" s="103">
        <v>479998</v>
      </c>
      <c r="N106" s="103">
        <v>479992</v>
      </c>
      <c r="O106" s="110"/>
      <c r="P106" s="110"/>
    </row>
    <row r="107" spans="2:16" ht="30" customHeight="1">
      <c r="B107" s="10" t="s">
        <v>3</v>
      </c>
      <c r="C107" s="10" t="s">
        <v>46</v>
      </c>
      <c r="D107" s="10" t="s">
        <v>2</v>
      </c>
      <c r="E107" s="48" t="s">
        <v>45</v>
      </c>
      <c r="F107" s="48" t="s">
        <v>42</v>
      </c>
      <c r="G107" s="10" t="s">
        <v>0</v>
      </c>
      <c r="H107" s="10" t="s">
        <v>4</v>
      </c>
      <c r="J107" s="107"/>
      <c r="K107" s="106"/>
      <c r="L107" s="106"/>
      <c r="M107" s="104"/>
      <c r="N107" s="104"/>
      <c r="O107" s="111"/>
      <c r="P107" s="111"/>
    </row>
    <row r="108" spans="2:16" ht="30" customHeight="1">
      <c r="B108" s="105" t="s">
        <v>78</v>
      </c>
      <c r="C108" s="105" t="s">
        <v>50</v>
      </c>
      <c r="D108" s="105" t="s">
        <v>77</v>
      </c>
      <c r="E108" s="103">
        <v>0</v>
      </c>
      <c r="F108" s="103">
        <v>0</v>
      </c>
      <c r="G108" s="110"/>
      <c r="H108" s="110"/>
      <c r="J108" s="107"/>
      <c r="K108" s="110" t="s">
        <v>52</v>
      </c>
      <c r="L108" s="6" t="s">
        <v>53</v>
      </c>
      <c r="M108" s="16">
        <v>765999</v>
      </c>
      <c r="N108" s="16">
        <v>702367</v>
      </c>
      <c r="O108" s="2"/>
      <c r="P108" s="2"/>
    </row>
    <row r="109" spans="2:16" ht="30" customHeight="1">
      <c r="B109" s="107"/>
      <c r="C109" s="106"/>
      <c r="D109" s="106"/>
      <c r="E109" s="104"/>
      <c r="F109" s="104"/>
      <c r="G109" s="111"/>
      <c r="H109" s="111"/>
      <c r="J109" s="107"/>
      <c r="K109" s="111"/>
      <c r="L109" s="7" t="s">
        <v>54</v>
      </c>
      <c r="M109" s="18">
        <v>3383500</v>
      </c>
      <c r="N109" s="18">
        <v>2279277</v>
      </c>
      <c r="O109" s="4"/>
      <c r="P109" s="4"/>
    </row>
    <row r="110" spans="2:16" ht="30" customHeight="1">
      <c r="B110" s="107"/>
      <c r="C110" s="110" t="s">
        <v>52</v>
      </c>
      <c r="D110" s="6" t="s">
        <v>76</v>
      </c>
      <c r="E110" s="16">
        <v>1400000</v>
      </c>
      <c r="F110" s="16">
        <v>1278722</v>
      </c>
      <c r="G110" s="2"/>
      <c r="H110" s="2"/>
      <c r="J110" s="107"/>
      <c r="K110" s="7" t="s">
        <v>47</v>
      </c>
      <c r="L110" s="7" t="s">
        <v>55</v>
      </c>
      <c r="M110" s="18">
        <v>126762912</v>
      </c>
      <c r="N110" s="18">
        <v>64128862</v>
      </c>
      <c r="O110" s="4"/>
      <c r="P110" s="4"/>
    </row>
    <row r="111" spans="2:16" ht="30" customHeight="1">
      <c r="B111" s="107"/>
      <c r="C111" s="111"/>
      <c r="D111" s="7" t="s">
        <v>75</v>
      </c>
      <c r="E111" s="18">
        <v>3270490</v>
      </c>
      <c r="F111" s="18">
        <v>2943841</v>
      </c>
      <c r="G111" s="4"/>
      <c r="H111" s="4"/>
      <c r="J111" s="107"/>
      <c r="K111" s="105" t="s">
        <v>63</v>
      </c>
      <c r="L111" s="7" t="s">
        <v>56</v>
      </c>
      <c r="M111" s="13"/>
      <c r="N111" s="13"/>
      <c r="O111" s="4"/>
      <c r="P111" s="4"/>
    </row>
    <row r="112" spans="2:16" ht="30" customHeight="1">
      <c r="B112" s="107"/>
      <c r="C112" s="7" t="s">
        <v>47</v>
      </c>
      <c r="D112" s="7" t="s">
        <v>96</v>
      </c>
      <c r="E112" s="18">
        <v>69671340</v>
      </c>
      <c r="F112" s="18">
        <v>24772029.190000001</v>
      </c>
      <c r="G112" s="4">
        <v>100</v>
      </c>
      <c r="H112" s="4"/>
      <c r="J112" s="107"/>
      <c r="K112" s="107"/>
      <c r="L112" s="11" t="s">
        <v>57</v>
      </c>
      <c r="M112" s="19"/>
      <c r="N112" s="19"/>
      <c r="O112" s="3"/>
      <c r="P112" s="3"/>
    </row>
    <row r="113" spans="2:16" ht="30" customHeight="1">
      <c r="B113" s="107"/>
      <c r="C113" s="105" t="s">
        <v>63</v>
      </c>
      <c r="D113" s="7" t="s">
        <v>68</v>
      </c>
      <c r="E113" s="13">
        <v>2024733</v>
      </c>
      <c r="F113" s="13">
        <v>1916945</v>
      </c>
      <c r="G113" s="4"/>
      <c r="H113" s="4"/>
      <c r="J113" s="107"/>
      <c r="K113" s="107"/>
      <c r="L113" s="11" t="s">
        <v>58</v>
      </c>
      <c r="M113" s="19"/>
      <c r="N113" s="19"/>
      <c r="O113" s="3"/>
      <c r="P113" s="3"/>
    </row>
    <row r="114" spans="2:16" ht="30" customHeight="1">
      <c r="B114" s="107"/>
      <c r="C114" s="107"/>
      <c r="D114" s="11" t="s">
        <v>69</v>
      </c>
      <c r="E114" s="19">
        <v>5016369</v>
      </c>
      <c r="F114" s="19">
        <v>1990901</v>
      </c>
      <c r="G114" s="3"/>
      <c r="H114" s="3"/>
      <c r="J114" s="107"/>
      <c r="K114" s="107"/>
      <c r="L114" s="11" t="s">
        <v>59</v>
      </c>
      <c r="M114" s="19"/>
      <c r="N114" s="19"/>
      <c r="O114" s="3"/>
      <c r="P114" s="3"/>
    </row>
    <row r="115" spans="2:16" ht="30" customHeight="1">
      <c r="B115" s="107"/>
      <c r="C115" s="107"/>
      <c r="D115" s="11" t="s">
        <v>70</v>
      </c>
      <c r="E115" s="19">
        <v>871000</v>
      </c>
      <c r="F115" s="19">
        <v>784473</v>
      </c>
      <c r="G115" s="3"/>
      <c r="H115" s="3"/>
      <c r="J115" s="107"/>
      <c r="K115" s="107"/>
      <c r="L115" s="7" t="s">
        <v>60</v>
      </c>
      <c r="M115" s="18"/>
      <c r="N115" s="18"/>
      <c r="O115" s="4"/>
      <c r="P115" s="4"/>
    </row>
    <row r="116" spans="2:16" ht="30" customHeight="1">
      <c r="B116" s="107"/>
      <c r="C116" s="107"/>
      <c r="D116" s="11" t="s">
        <v>71</v>
      </c>
      <c r="E116" s="19">
        <v>594040</v>
      </c>
      <c r="F116" s="19">
        <v>581333</v>
      </c>
      <c r="G116" s="3"/>
      <c r="H116" s="3"/>
      <c r="J116" s="107"/>
      <c r="K116" s="106"/>
      <c r="L116" s="7" t="s">
        <v>61</v>
      </c>
      <c r="M116" s="18"/>
      <c r="N116" s="18"/>
      <c r="O116" s="4"/>
      <c r="P116" s="4"/>
    </row>
    <row r="117" spans="2:16" ht="30" customHeight="1">
      <c r="B117" s="107"/>
      <c r="C117" s="107"/>
      <c r="D117" s="7" t="s">
        <v>72</v>
      </c>
      <c r="E117" s="18">
        <v>0</v>
      </c>
      <c r="F117" s="18">
        <v>0</v>
      </c>
      <c r="G117" s="4"/>
      <c r="H117" s="4"/>
      <c r="J117" s="106"/>
      <c r="K117" s="7" t="s">
        <v>32</v>
      </c>
      <c r="L117" s="4"/>
      <c r="M117" s="13">
        <v>31263711</v>
      </c>
      <c r="N117" s="13">
        <v>25864807</v>
      </c>
      <c r="O117" s="4"/>
      <c r="P117" s="4"/>
    </row>
    <row r="118" spans="2:16" ht="15" customHeight="1">
      <c r="B118" s="107"/>
      <c r="C118" s="106"/>
      <c r="D118" s="7" t="s">
        <v>73</v>
      </c>
      <c r="E118" s="18">
        <v>0</v>
      </c>
      <c r="F118" s="18">
        <v>0</v>
      </c>
      <c r="G118" s="4"/>
      <c r="H118" s="4"/>
      <c r="J118" s="68"/>
      <c r="K118" s="69"/>
      <c r="L118" s="28" t="s">
        <v>133</v>
      </c>
      <c r="M118" s="64">
        <f>SUM(M106:M117)</f>
        <v>162656120</v>
      </c>
      <c r="N118" s="64">
        <f>SUM(N106:N117)</f>
        <v>93455305</v>
      </c>
      <c r="O118" s="68"/>
      <c r="P118" s="68"/>
    </row>
    <row r="119" spans="2:16" s="44" customFormat="1" ht="30" customHeight="1">
      <c r="B119" s="106"/>
      <c r="C119" s="7" t="s">
        <v>67</v>
      </c>
      <c r="D119" s="4"/>
      <c r="E119" s="13">
        <v>61508085</v>
      </c>
      <c r="F119" s="13">
        <v>44457818</v>
      </c>
      <c r="G119" s="4">
        <v>12</v>
      </c>
      <c r="H119" s="4"/>
      <c r="I119" s="45"/>
      <c r="J119" s="10" t="s">
        <v>62</v>
      </c>
      <c r="K119" s="20"/>
      <c r="L119" s="20"/>
      <c r="M119" s="54"/>
      <c r="N119" s="54"/>
      <c r="O119" s="20"/>
      <c r="P119" s="20"/>
    </row>
    <row r="120" spans="2:16" ht="15" customHeight="1">
      <c r="B120" s="41"/>
      <c r="C120" s="41"/>
      <c r="D120" s="28" t="s">
        <v>133</v>
      </c>
      <c r="E120" s="64">
        <f>SUM(E108:E119)</f>
        <v>144356057</v>
      </c>
      <c r="F120" s="64">
        <f>SUM(F108:F119)</f>
        <v>78726062.189999998</v>
      </c>
      <c r="G120" s="28"/>
      <c r="H120" s="28"/>
      <c r="J120" s="2"/>
      <c r="K120" s="2"/>
      <c r="L120" s="2"/>
      <c r="M120" s="12"/>
      <c r="N120" s="12"/>
      <c r="O120" s="2"/>
      <c r="P120" s="2"/>
    </row>
    <row r="121" spans="2:16" ht="15" customHeight="1">
      <c r="B121" s="10" t="s">
        <v>62</v>
      </c>
      <c r="C121" s="6"/>
      <c r="D121" s="2"/>
      <c r="E121" s="12"/>
      <c r="F121" s="12"/>
      <c r="G121" s="2"/>
      <c r="H121" s="2"/>
      <c r="J121" s="2"/>
      <c r="K121" s="2"/>
      <c r="L121" s="2"/>
      <c r="M121" s="12"/>
      <c r="N121" s="12"/>
      <c r="O121" s="2"/>
      <c r="P121" s="2"/>
    </row>
    <row r="122" spans="2:16" ht="45.75" customHeight="1">
      <c r="B122" s="22" t="s">
        <v>64</v>
      </c>
      <c r="C122" s="22"/>
      <c r="D122" s="22"/>
      <c r="E122" s="22"/>
      <c r="F122" s="22"/>
      <c r="G122" s="22"/>
      <c r="H122" s="22"/>
    </row>
    <row r="123" spans="2:16" ht="30" customHeight="1">
      <c r="B123" s="20" t="s">
        <v>65</v>
      </c>
      <c r="C123" s="20"/>
      <c r="D123" s="20"/>
      <c r="E123" s="54"/>
      <c r="F123" s="54"/>
      <c r="G123" s="20"/>
      <c r="H123" s="20"/>
      <c r="J123" s="108" t="s">
        <v>13</v>
      </c>
      <c r="K123" s="108"/>
      <c r="L123" s="108"/>
      <c r="M123" s="108"/>
      <c r="N123" s="108"/>
      <c r="O123" s="108"/>
      <c r="P123" s="108"/>
    </row>
    <row r="124" spans="2:16" ht="30" customHeight="1">
      <c r="B124" s="20" t="s">
        <v>97</v>
      </c>
      <c r="C124" s="20"/>
      <c r="D124" s="20"/>
      <c r="E124" s="54"/>
      <c r="F124" s="54"/>
      <c r="G124" s="20"/>
      <c r="H124" s="20"/>
      <c r="J124" s="9" t="s">
        <v>3</v>
      </c>
      <c r="K124" s="10" t="s">
        <v>1</v>
      </c>
      <c r="L124" s="10" t="s">
        <v>2</v>
      </c>
      <c r="M124" s="48" t="s">
        <v>45</v>
      </c>
      <c r="N124" s="48" t="s">
        <v>42</v>
      </c>
      <c r="O124" s="10" t="s">
        <v>0</v>
      </c>
      <c r="P124" s="10" t="s">
        <v>4</v>
      </c>
    </row>
    <row r="125" spans="2:16" ht="30" customHeight="1">
      <c r="J125" s="105" t="s">
        <v>78</v>
      </c>
      <c r="K125" s="105" t="s">
        <v>50</v>
      </c>
      <c r="L125" s="105" t="s">
        <v>51</v>
      </c>
      <c r="M125" s="103">
        <v>3030000</v>
      </c>
      <c r="N125" s="103">
        <v>0</v>
      </c>
      <c r="O125" s="110"/>
      <c r="P125" s="110"/>
    </row>
    <row r="126" spans="2:16" ht="30" customHeight="1">
      <c r="B126" s="28" t="s">
        <v>12</v>
      </c>
      <c r="C126" s="28"/>
      <c r="D126" s="28"/>
      <c r="E126" s="28"/>
      <c r="F126" s="28"/>
      <c r="G126" s="28"/>
      <c r="H126" s="28"/>
      <c r="J126" s="107"/>
      <c r="K126" s="106"/>
      <c r="L126" s="106"/>
      <c r="M126" s="104"/>
      <c r="N126" s="104"/>
      <c r="O126" s="111"/>
      <c r="P126" s="111"/>
    </row>
    <row r="127" spans="2:16" ht="30" customHeight="1">
      <c r="B127" s="9"/>
      <c r="C127" s="10" t="s">
        <v>1</v>
      </c>
      <c r="D127" s="10" t="s">
        <v>2</v>
      </c>
      <c r="E127" s="48" t="s">
        <v>45</v>
      </c>
      <c r="F127" s="48" t="s">
        <v>42</v>
      </c>
      <c r="G127" s="10" t="s">
        <v>0</v>
      </c>
      <c r="H127" s="10" t="s">
        <v>4</v>
      </c>
      <c r="J127" s="107"/>
      <c r="K127" s="110" t="s">
        <v>52</v>
      </c>
      <c r="L127" s="6" t="s">
        <v>53</v>
      </c>
      <c r="M127" s="16">
        <v>977270</v>
      </c>
      <c r="N127" s="16">
        <v>932461</v>
      </c>
      <c r="O127" s="2"/>
      <c r="P127" s="2"/>
    </row>
    <row r="128" spans="2:16" ht="30" customHeight="1">
      <c r="B128" s="105" t="s">
        <v>78</v>
      </c>
      <c r="C128" s="105" t="s">
        <v>50</v>
      </c>
      <c r="D128" s="105" t="s">
        <v>51</v>
      </c>
      <c r="E128" s="103">
        <v>30758871</v>
      </c>
      <c r="F128" s="103">
        <v>0</v>
      </c>
      <c r="G128" s="110"/>
      <c r="H128" s="110"/>
      <c r="J128" s="107"/>
      <c r="K128" s="111"/>
      <c r="L128" s="7" t="s">
        <v>54</v>
      </c>
      <c r="M128" s="18">
        <v>10180000</v>
      </c>
      <c r="N128" s="18">
        <v>6321640</v>
      </c>
      <c r="O128" s="4"/>
      <c r="P128" s="4"/>
    </row>
    <row r="129" spans="2:16" ht="30" customHeight="1">
      <c r="B129" s="107"/>
      <c r="C129" s="106"/>
      <c r="D129" s="106"/>
      <c r="E129" s="104"/>
      <c r="F129" s="104"/>
      <c r="G129" s="111"/>
      <c r="H129" s="111"/>
      <c r="J129" s="107"/>
      <c r="K129" s="7" t="s">
        <v>47</v>
      </c>
      <c r="L129" s="7" t="s">
        <v>55</v>
      </c>
      <c r="M129" s="18">
        <v>87183802</v>
      </c>
      <c r="N129" s="18">
        <v>39070679</v>
      </c>
      <c r="O129" s="4"/>
      <c r="P129" s="4"/>
    </row>
    <row r="130" spans="2:16" ht="30" customHeight="1">
      <c r="B130" s="107"/>
      <c r="C130" s="110" t="s">
        <v>52</v>
      </c>
      <c r="D130" s="6" t="s">
        <v>53</v>
      </c>
      <c r="E130" s="16">
        <v>977270</v>
      </c>
      <c r="F130" s="16">
        <v>769132</v>
      </c>
      <c r="G130" s="2"/>
      <c r="H130" s="2"/>
      <c r="J130" s="107"/>
      <c r="K130" s="105" t="s">
        <v>63</v>
      </c>
      <c r="L130" s="7" t="s">
        <v>56</v>
      </c>
      <c r="M130" s="13"/>
      <c r="N130" s="13"/>
      <c r="O130" s="4"/>
      <c r="P130" s="4"/>
    </row>
    <row r="131" spans="2:16" ht="30" customHeight="1">
      <c r="B131" s="107"/>
      <c r="C131" s="111"/>
      <c r="D131" s="7" t="s">
        <v>54</v>
      </c>
      <c r="E131" s="18">
        <v>1827132</v>
      </c>
      <c r="F131" s="18">
        <v>1666468</v>
      </c>
      <c r="G131" s="4"/>
      <c r="H131" s="4"/>
      <c r="J131" s="107"/>
      <c r="K131" s="107"/>
      <c r="L131" s="11" t="s">
        <v>57</v>
      </c>
      <c r="M131" s="19"/>
      <c r="N131" s="19"/>
      <c r="O131" s="3"/>
      <c r="P131" s="3"/>
    </row>
    <row r="132" spans="2:16" ht="30" customHeight="1">
      <c r="B132" s="107"/>
      <c r="C132" s="7" t="s">
        <v>47</v>
      </c>
      <c r="D132" s="7" t="s">
        <v>55</v>
      </c>
      <c r="E132" s="18">
        <v>51225401</v>
      </c>
      <c r="F132" s="18">
        <v>39925195</v>
      </c>
      <c r="G132" s="4"/>
      <c r="H132" s="4"/>
      <c r="J132" s="107"/>
      <c r="K132" s="107"/>
      <c r="L132" s="11" t="s">
        <v>58</v>
      </c>
      <c r="M132" s="19"/>
      <c r="N132" s="19"/>
      <c r="O132" s="3"/>
      <c r="P132" s="3"/>
    </row>
    <row r="133" spans="2:16" ht="30" customHeight="1">
      <c r="B133" s="107"/>
      <c r="C133" s="105" t="s">
        <v>63</v>
      </c>
      <c r="D133" s="7" t="s">
        <v>56</v>
      </c>
      <c r="E133" s="13"/>
      <c r="F133" s="13"/>
      <c r="G133" s="4"/>
      <c r="H133" s="4"/>
      <c r="J133" s="107"/>
      <c r="K133" s="107"/>
      <c r="L133" s="11" t="s">
        <v>59</v>
      </c>
      <c r="M133" s="19"/>
      <c r="N133" s="19"/>
      <c r="O133" s="3"/>
      <c r="P133" s="3"/>
    </row>
    <row r="134" spans="2:16" ht="30" customHeight="1">
      <c r="B134" s="107"/>
      <c r="C134" s="107"/>
      <c r="D134" s="11" t="s">
        <v>57</v>
      </c>
      <c r="E134" s="19"/>
      <c r="F134" s="19"/>
      <c r="G134" s="3"/>
      <c r="H134" s="3"/>
      <c r="J134" s="107"/>
      <c r="K134" s="107"/>
      <c r="L134" s="7" t="s">
        <v>60</v>
      </c>
      <c r="M134" s="18"/>
      <c r="N134" s="18"/>
      <c r="O134" s="4"/>
      <c r="P134" s="4"/>
    </row>
    <row r="135" spans="2:16" ht="30" customHeight="1">
      <c r="B135" s="107"/>
      <c r="C135" s="107"/>
      <c r="D135" s="11" t="s">
        <v>58</v>
      </c>
      <c r="E135" s="19"/>
      <c r="F135" s="19"/>
      <c r="G135" s="3"/>
      <c r="H135" s="3"/>
      <c r="J135" s="107"/>
      <c r="K135" s="106"/>
      <c r="L135" s="7" t="s">
        <v>61</v>
      </c>
      <c r="M135" s="18"/>
      <c r="N135" s="18"/>
      <c r="O135" s="4"/>
      <c r="P135" s="4"/>
    </row>
    <row r="136" spans="2:16" ht="30" customHeight="1">
      <c r="B136" s="107"/>
      <c r="C136" s="107"/>
      <c r="D136" s="11" t="s">
        <v>59</v>
      </c>
      <c r="E136" s="19"/>
      <c r="F136" s="19"/>
      <c r="G136" s="3"/>
      <c r="H136" s="3"/>
      <c r="J136" s="106"/>
      <c r="K136" s="7" t="s">
        <v>32</v>
      </c>
      <c r="L136" s="4"/>
      <c r="M136" s="13">
        <v>28902264</v>
      </c>
      <c r="N136" s="13">
        <v>14426677</v>
      </c>
      <c r="O136" s="4">
        <v>12</v>
      </c>
      <c r="P136" s="4"/>
    </row>
    <row r="137" spans="2:16" ht="30" customHeight="1">
      <c r="B137" s="107"/>
      <c r="C137" s="107"/>
      <c r="D137" s="7" t="s">
        <v>60</v>
      </c>
      <c r="E137" s="18"/>
      <c r="F137" s="18"/>
      <c r="G137" s="4">
        <v>25</v>
      </c>
      <c r="H137" s="4"/>
      <c r="J137" s="68"/>
      <c r="K137" s="69"/>
      <c r="L137" s="28" t="s">
        <v>133</v>
      </c>
      <c r="M137" s="64">
        <f>SUM(M125:M136)</f>
        <v>130273336</v>
      </c>
      <c r="N137" s="64">
        <f>SUM(N125:N136)</f>
        <v>60751457</v>
      </c>
      <c r="O137" s="68"/>
      <c r="P137" s="68"/>
    </row>
    <row r="138" spans="2:16" ht="15" customHeight="1">
      <c r="B138" s="107"/>
      <c r="C138" s="106"/>
      <c r="D138" s="7" t="s">
        <v>61</v>
      </c>
      <c r="E138" s="18"/>
      <c r="F138" s="18"/>
      <c r="G138" s="4"/>
      <c r="H138" s="4"/>
      <c r="J138" s="10" t="s">
        <v>62</v>
      </c>
      <c r="K138" s="20"/>
      <c r="L138" s="20"/>
      <c r="M138" s="54"/>
      <c r="N138" s="54"/>
      <c r="O138" s="20"/>
      <c r="P138" s="20"/>
    </row>
    <row r="139" spans="2:16" ht="15" customHeight="1">
      <c r="B139" s="106"/>
      <c r="C139" s="7" t="s">
        <v>32</v>
      </c>
      <c r="D139" s="4"/>
      <c r="E139" s="18">
        <v>51225401</v>
      </c>
      <c r="F139" s="18">
        <v>39925195</v>
      </c>
      <c r="G139" s="4">
        <v>12</v>
      </c>
      <c r="H139" s="4"/>
      <c r="J139" s="2"/>
      <c r="K139" s="2"/>
      <c r="L139" s="2"/>
      <c r="M139" s="12"/>
      <c r="N139" s="12"/>
      <c r="O139" s="2"/>
      <c r="P139" s="2"/>
    </row>
    <row r="140" spans="2:16" ht="15" customHeight="1">
      <c r="B140" s="66"/>
      <c r="C140" s="66"/>
      <c r="D140" s="28" t="s">
        <v>133</v>
      </c>
      <c r="E140" s="60">
        <f>SUM(E128:E139)</f>
        <v>136014075</v>
      </c>
      <c r="F140" s="60">
        <f>SUM(F128:F139)</f>
        <v>82285990</v>
      </c>
      <c r="G140" s="67"/>
      <c r="H140" s="67"/>
      <c r="J140" s="2"/>
      <c r="K140" s="2"/>
      <c r="L140" s="2"/>
      <c r="M140" s="12"/>
      <c r="N140" s="12"/>
      <c r="O140" s="2"/>
      <c r="P140" s="2"/>
    </row>
    <row r="141" spans="2:16" ht="15" customHeight="1">
      <c r="B141" s="10" t="s">
        <v>62</v>
      </c>
      <c r="C141" s="6"/>
      <c r="D141" s="2"/>
      <c r="E141" s="12"/>
      <c r="F141" s="12"/>
      <c r="G141" s="2"/>
      <c r="H141" s="2"/>
      <c r="J141" s="2"/>
      <c r="K141" s="2"/>
      <c r="L141" s="2"/>
      <c r="M141" s="12"/>
      <c r="N141" s="12"/>
      <c r="O141" s="2"/>
      <c r="P141" s="2"/>
    </row>
    <row r="142" spans="2:16">
      <c r="B142" s="20"/>
      <c r="C142" s="20"/>
      <c r="D142" s="20"/>
      <c r="E142" s="54"/>
      <c r="F142" s="54"/>
      <c r="G142" s="20"/>
      <c r="H142" s="20"/>
    </row>
    <row r="143" spans="2:16">
      <c r="B143" s="2"/>
      <c r="C143" s="2"/>
      <c r="D143" s="2"/>
      <c r="E143" s="12"/>
      <c r="F143" s="12"/>
      <c r="G143" s="2"/>
      <c r="H143" s="2"/>
    </row>
    <row r="144" spans="2:16">
      <c r="B144" s="2"/>
      <c r="C144" s="2"/>
      <c r="D144" s="2"/>
      <c r="E144" s="12"/>
      <c r="F144" s="12"/>
      <c r="G144" s="2"/>
      <c r="H144" s="2"/>
    </row>
  </sheetData>
  <sheetProtection password="C113" sheet="1" objects="1" scenarios="1" formatCells="0" formatColumns="0" formatRows="0" insertColumns="0" insertRows="0" deleteColumns="0" deleteRows="0"/>
  <mergeCells count="134">
    <mergeCell ref="C60:C61"/>
    <mergeCell ref="E60:E61"/>
    <mergeCell ref="B128:B139"/>
    <mergeCell ref="C128:C129"/>
    <mergeCell ref="C130:C131"/>
    <mergeCell ref="C133:C138"/>
    <mergeCell ref="J54:P54"/>
    <mergeCell ref="J56:P56"/>
    <mergeCell ref="K37:K42"/>
    <mergeCell ref="B108:B119"/>
    <mergeCell ref="J123:P123"/>
    <mergeCell ref="O106:O107"/>
    <mergeCell ref="K106:K107"/>
    <mergeCell ref="L106:L107"/>
    <mergeCell ref="P106:P107"/>
    <mergeCell ref="J106:J117"/>
    <mergeCell ref="K127:K128"/>
    <mergeCell ref="K130:K135"/>
    <mergeCell ref="J51:P51"/>
    <mergeCell ref="J52:P52"/>
    <mergeCell ref="B84:B99"/>
    <mergeCell ref="G84:G85"/>
    <mergeCell ref="G60:G61"/>
    <mergeCell ref="C38:C41"/>
    <mergeCell ref="C93:C98"/>
    <mergeCell ref="B71:B75"/>
    <mergeCell ref="E108:E109"/>
    <mergeCell ref="F108:F109"/>
    <mergeCell ref="H108:H109"/>
    <mergeCell ref="C110:C111"/>
    <mergeCell ref="C113:C118"/>
    <mergeCell ref="C108:C109"/>
    <mergeCell ref="D108:D109"/>
    <mergeCell ref="G108:G109"/>
    <mergeCell ref="D128:D129"/>
    <mergeCell ref="H128:H129"/>
    <mergeCell ref="G128:G129"/>
    <mergeCell ref="F128:F129"/>
    <mergeCell ref="E128:E129"/>
    <mergeCell ref="J104:P104"/>
    <mergeCell ref="J84:J97"/>
    <mergeCell ref="M84:M85"/>
    <mergeCell ref="K91:K95"/>
    <mergeCell ref="K84:K85"/>
    <mergeCell ref="L84:L85"/>
    <mergeCell ref="K86:K87"/>
    <mergeCell ref="K108:K109"/>
    <mergeCell ref="K111:K116"/>
    <mergeCell ref="B2:H2"/>
    <mergeCell ref="C10:C12"/>
    <mergeCell ref="E4:E5"/>
    <mergeCell ref="H4:H5"/>
    <mergeCell ref="C87:C89"/>
    <mergeCell ref="C84:C85"/>
    <mergeCell ref="F20:F21"/>
    <mergeCell ref="D60:D61"/>
    <mergeCell ref="F30:F31"/>
    <mergeCell ref="E30:E31"/>
    <mergeCell ref="C34:C36"/>
    <mergeCell ref="C20:C21"/>
    <mergeCell ref="D4:D5"/>
    <mergeCell ref="C4:C5"/>
    <mergeCell ref="E20:E21"/>
    <mergeCell ref="B25:H25"/>
    <mergeCell ref="C30:C31"/>
    <mergeCell ref="H20:H21"/>
    <mergeCell ref="F84:F85"/>
    <mergeCell ref="C14:C17"/>
    <mergeCell ref="B20:B21"/>
    <mergeCell ref="B4:B19"/>
    <mergeCell ref="D20:D21"/>
    <mergeCell ref="G4:G5"/>
    <mergeCell ref="D84:D85"/>
    <mergeCell ref="J58:P58"/>
    <mergeCell ref="B78:H78"/>
    <mergeCell ref="B82:H82"/>
    <mergeCell ref="F60:F61"/>
    <mergeCell ref="C64:C67"/>
    <mergeCell ref="B60:B69"/>
    <mergeCell ref="P125:P126"/>
    <mergeCell ref="E84:E85"/>
    <mergeCell ref="M106:M107"/>
    <mergeCell ref="N106:N107"/>
    <mergeCell ref="P84:P85"/>
    <mergeCell ref="K125:K126"/>
    <mergeCell ref="J125:J136"/>
    <mergeCell ref="L125:L126"/>
    <mergeCell ref="M125:M126"/>
    <mergeCell ref="N125:N126"/>
    <mergeCell ref="O125:O126"/>
    <mergeCell ref="J82:P82"/>
    <mergeCell ref="J100:P100"/>
    <mergeCell ref="J102:P102"/>
    <mergeCell ref="J101:P101"/>
    <mergeCell ref="O84:O85"/>
    <mergeCell ref="N84:N85"/>
    <mergeCell ref="J80:P80"/>
    <mergeCell ref="J78:P78"/>
    <mergeCell ref="J79:P79"/>
    <mergeCell ref="O62:O63"/>
    <mergeCell ref="K65:K66"/>
    <mergeCell ref="J60:J72"/>
    <mergeCell ref="J46:J47"/>
    <mergeCell ref="H60:H61"/>
    <mergeCell ref="H84:H85"/>
    <mergeCell ref="J50:P50"/>
    <mergeCell ref="K46:L47"/>
    <mergeCell ref="N46:N47"/>
    <mergeCell ref="O46:O47"/>
    <mergeCell ref="M46:M47"/>
    <mergeCell ref="F4:F5"/>
    <mergeCell ref="K60:K61"/>
    <mergeCell ref="L60:L61"/>
    <mergeCell ref="J73:J75"/>
    <mergeCell ref="K68:K71"/>
    <mergeCell ref="J29:J45"/>
    <mergeCell ref="B27:H27"/>
    <mergeCell ref="B29:B43"/>
    <mergeCell ref="J55:P55"/>
    <mergeCell ref="B58:H58"/>
    <mergeCell ref="H30:H31"/>
    <mergeCell ref="M60:M61"/>
    <mergeCell ref="N60:N61"/>
    <mergeCell ref="O29:O30"/>
    <mergeCell ref="P29:P30"/>
    <mergeCell ref="M29:M30"/>
    <mergeCell ref="K29:K30"/>
    <mergeCell ref="L29:L30"/>
    <mergeCell ref="N29:N30"/>
    <mergeCell ref="K33:K35"/>
    <mergeCell ref="J27:P27"/>
    <mergeCell ref="G20:G21"/>
    <mergeCell ref="G30:G31"/>
    <mergeCell ref="D30:D31"/>
  </mergeCells>
  <phoneticPr fontId="0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F17"/>
  <sheetViews>
    <sheetView showGridLines="0" workbookViewId="0">
      <selection activeCell="D22" sqref="D22"/>
    </sheetView>
  </sheetViews>
  <sheetFormatPr defaultRowHeight="15"/>
  <cols>
    <col min="2" max="2" width="9.140625" style="1"/>
    <col min="3" max="4" width="20.7109375" style="1" customWidth="1"/>
    <col min="5" max="5" width="15.140625" customWidth="1"/>
    <col min="6" max="6" width="16.5703125" customWidth="1"/>
  </cols>
  <sheetData>
    <row r="2" spans="2:6">
      <c r="B2" s="116" t="s">
        <v>143</v>
      </c>
      <c r="C2" s="116"/>
      <c r="D2" s="116"/>
      <c r="E2" s="116"/>
      <c r="F2" s="116"/>
    </row>
    <row r="3" spans="2:6" ht="30">
      <c r="B3" s="74" t="s">
        <v>135</v>
      </c>
      <c r="C3" s="74" t="s">
        <v>147</v>
      </c>
      <c r="D3" s="74" t="s">
        <v>148</v>
      </c>
      <c r="E3" s="74" t="s">
        <v>149</v>
      </c>
      <c r="F3" s="81" t="s">
        <v>150</v>
      </c>
    </row>
    <row r="4" spans="2:6">
      <c r="B4" s="75">
        <v>2000</v>
      </c>
      <c r="C4" s="76">
        <f>Plan1!M137</f>
        <v>130273336</v>
      </c>
      <c r="D4" s="76">
        <f>Plan1!N137</f>
        <v>60751457</v>
      </c>
      <c r="E4" s="75">
        <v>0</v>
      </c>
      <c r="F4" s="80">
        <v>0</v>
      </c>
    </row>
    <row r="5" spans="2:6">
      <c r="B5" s="77">
        <v>2001</v>
      </c>
      <c r="C5" s="78">
        <f>Plan1!E140</f>
        <v>136014075</v>
      </c>
      <c r="D5" s="78">
        <f>Plan1!F140</f>
        <v>82285990</v>
      </c>
      <c r="E5" s="79">
        <v>275000000</v>
      </c>
      <c r="F5" s="80">
        <f>D5*100/E5/100</f>
        <v>0.29922178181818182</v>
      </c>
    </row>
    <row r="6" spans="2:6">
      <c r="B6" s="77">
        <v>2002</v>
      </c>
      <c r="C6" s="78">
        <f>Plan1!M118</f>
        <v>162656120</v>
      </c>
      <c r="D6" s="78">
        <f>Plan1!N118</f>
        <v>93455305</v>
      </c>
      <c r="E6" s="79">
        <v>290000000</v>
      </c>
      <c r="F6" s="80">
        <f>D6*100/E6/100</f>
        <v>0.32225967241379311</v>
      </c>
    </row>
    <row r="7" spans="2:6">
      <c r="B7" s="77">
        <v>2003</v>
      </c>
      <c r="C7" s="78">
        <f>Plan1!E120</f>
        <v>144356057</v>
      </c>
      <c r="D7" s="78">
        <f>Plan1!F120</f>
        <v>78726062.189999998</v>
      </c>
      <c r="E7" s="79">
        <v>240000000</v>
      </c>
      <c r="F7" s="80">
        <f t="shared" ref="F7:F12" si="0">D7*100/E7/100</f>
        <v>0.32802525912500002</v>
      </c>
    </row>
    <row r="8" spans="2:6">
      <c r="B8" s="77">
        <v>2004</v>
      </c>
      <c r="C8" s="78">
        <f>Plan1!M98</f>
        <v>58245918</v>
      </c>
      <c r="D8" s="78">
        <f>Plan1!N98</f>
        <v>36342294.18</v>
      </c>
      <c r="E8" s="79">
        <v>295000000</v>
      </c>
      <c r="F8" s="80">
        <f t="shared" si="0"/>
        <v>0.12319421755932204</v>
      </c>
    </row>
    <row r="9" spans="2:6">
      <c r="B9" s="77">
        <v>2005</v>
      </c>
      <c r="C9" s="78">
        <f>Plan1!E100</f>
        <v>66899167</v>
      </c>
      <c r="D9" s="78">
        <f>Plan1!F100</f>
        <v>43541728.93</v>
      </c>
      <c r="E9" s="79">
        <v>285000000</v>
      </c>
      <c r="F9" s="80">
        <f t="shared" si="0"/>
        <v>0.15277799624561403</v>
      </c>
    </row>
    <row r="10" spans="2:6">
      <c r="B10" s="77">
        <v>2006</v>
      </c>
      <c r="C10" s="78">
        <f>Plan1!M76</f>
        <v>74091558.379999995</v>
      </c>
      <c r="D10" s="78">
        <f>Plan1!N76</f>
        <v>58064664.200000003</v>
      </c>
      <c r="E10" s="79">
        <v>325000000</v>
      </c>
      <c r="F10" s="80">
        <f t="shared" si="0"/>
        <v>0.17866050523076921</v>
      </c>
    </row>
    <row r="11" spans="2:6">
      <c r="B11" s="77">
        <v>2007</v>
      </c>
      <c r="C11" s="78">
        <f>Plan1!E76</f>
        <v>81674712</v>
      </c>
      <c r="D11" s="78">
        <f>Plan1!F76</f>
        <v>66615763.439999998</v>
      </c>
      <c r="E11" s="79">
        <v>390000000</v>
      </c>
      <c r="F11" s="80">
        <f t="shared" si="0"/>
        <v>0.17080964984615385</v>
      </c>
    </row>
    <row r="12" spans="2:6">
      <c r="B12" s="77">
        <v>2008</v>
      </c>
      <c r="C12" s="78">
        <f>Plan1!M48</f>
        <v>477053786</v>
      </c>
      <c r="D12" s="78">
        <f>Plan1!N48</f>
        <v>342066644.39999998</v>
      </c>
      <c r="E12" s="79">
        <v>315000000</v>
      </c>
      <c r="F12" s="80">
        <f t="shared" si="0"/>
        <v>1.0859258552380953</v>
      </c>
    </row>
    <row r="13" spans="2:6">
      <c r="B13" s="77">
        <v>2009</v>
      </c>
      <c r="C13" s="78">
        <f>Plan1!E45</f>
        <v>402958115</v>
      </c>
      <c r="D13" s="78">
        <f>Plan1!F45</f>
        <v>345225804.45999998</v>
      </c>
      <c r="E13" s="73">
        <v>0</v>
      </c>
      <c r="F13" s="80">
        <v>0</v>
      </c>
    </row>
    <row r="14" spans="2:6">
      <c r="B14" s="77">
        <v>2010</v>
      </c>
      <c r="C14" s="78">
        <f>Plan1!E22</f>
        <v>899077064.62800002</v>
      </c>
      <c r="D14" s="78">
        <f>Plan1!F22</f>
        <v>582267682.27999997</v>
      </c>
      <c r="E14" s="73">
        <v>0</v>
      </c>
      <c r="F14" s="80">
        <v>0</v>
      </c>
    </row>
    <row r="15" spans="2:6">
      <c r="B15" s="117" t="s">
        <v>146</v>
      </c>
      <c r="C15" s="117"/>
      <c r="D15" s="117"/>
      <c r="E15" s="117"/>
      <c r="F15" s="117"/>
    </row>
    <row r="16" spans="2:6">
      <c r="B16" s="117" t="s">
        <v>144</v>
      </c>
      <c r="C16" s="117"/>
      <c r="D16" s="117"/>
      <c r="E16" s="117"/>
      <c r="F16" s="117"/>
    </row>
    <row r="17" spans="2:6">
      <c r="B17" s="117" t="s">
        <v>145</v>
      </c>
      <c r="C17" s="117"/>
      <c r="D17" s="117"/>
      <c r="E17" s="117"/>
      <c r="F17" s="117"/>
    </row>
  </sheetData>
  <mergeCells count="4">
    <mergeCell ref="B2:F2"/>
    <mergeCell ref="B16:F16"/>
    <mergeCell ref="B17:F17"/>
    <mergeCell ref="B15:F15"/>
  </mergeCells>
  <phoneticPr fontId="0" type="noConversion"/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2:M16"/>
  <sheetViews>
    <sheetView showGridLines="0" workbookViewId="0">
      <selection activeCell="D21" sqref="D21"/>
    </sheetView>
  </sheetViews>
  <sheetFormatPr defaultRowHeight="15"/>
  <cols>
    <col min="2" max="2" width="9.140625" style="82"/>
    <col min="3" max="3" width="11.28515625" style="82" bestFit="1" customWidth="1"/>
    <col min="4" max="4" width="11.140625" style="82" bestFit="1" customWidth="1"/>
    <col min="5" max="5" width="10.85546875" style="82" customWidth="1"/>
    <col min="6" max="6" width="9.140625" style="82"/>
    <col min="7" max="7" width="12.7109375" style="82" customWidth="1"/>
    <col min="8" max="8" width="11.85546875" style="82" customWidth="1"/>
    <col min="9" max="9" width="11.28515625" style="82" bestFit="1" customWidth="1"/>
    <col min="10" max="10" width="11.140625" style="82" bestFit="1" customWidth="1"/>
    <col min="11" max="11" width="13.140625" style="82" customWidth="1"/>
    <col min="12" max="12" width="14.28515625" customWidth="1"/>
    <col min="13" max="13" width="12.5703125" customWidth="1"/>
  </cols>
  <sheetData>
    <row r="2" spans="2:13">
      <c r="B2" s="120" t="s">
        <v>158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spans="2:13">
      <c r="B3" s="83"/>
      <c r="C3" s="122" t="s">
        <v>151</v>
      </c>
      <c r="D3" s="123"/>
      <c r="E3" s="122" t="s">
        <v>152</v>
      </c>
      <c r="F3" s="123"/>
      <c r="G3" s="122" t="s">
        <v>31</v>
      </c>
      <c r="H3" s="123"/>
      <c r="I3" s="122" t="s">
        <v>153</v>
      </c>
      <c r="J3" s="123"/>
      <c r="K3" s="118" t="s">
        <v>156</v>
      </c>
      <c r="L3" s="119"/>
      <c r="M3" s="119"/>
    </row>
    <row r="4" spans="2:13" ht="42.75" customHeight="1">
      <c r="B4" s="91" t="s">
        <v>135</v>
      </c>
      <c r="C4" s="92" t="s">
        <v>154</v>
      </c>
      <c r="D4" s="91" t="s">
        <v>155</v>
      </c>
      <c r="E4" s="93" t="s">
        <v>154</v>
      </c>
      <c r="F4" s="91" t="s">
        <v>155</v>
      </c>
      <c r="G4" s="92" t="s">
        <v>154</v>
      </c>
      <c r="H4" s="91" t="s">
        <v>155</v>
      </c>
      <c r="I4" s="94" t="s">
        <v>154</v>
      </c>
      <c r="J4" s="91" t="s">
        <v>155</v>
      </c>
      <c r="K4" s="95" t="s">
        <v>157</v>
      </c>
      <c r="L4" s="96" t="s">
        <v>149</v>
      </c>
      <c r="M4" s="97" t="s">
        <v>150</v>
      </c>
    </row>
    <row r="5" spans="2:13">
      <c r="B5" s="90">
        <v>2000</v>
      </c>
      <c r="C5" s="84"/>
      <c r="D5" s="86">
        <f t="shared" ref="D5:D10" si="0">C5*0.1005</f>
        <v>0</v>
      </c>
      <c r="E5" s="85">
        <v>0</v>
      </c>
      <c r="F5" s="86">
        <f t="shared" ref="F5:F14" si="1">E5*0.3</f>
        <v>0</v>
      </c>
      <c r="G5" s="84">
        <v>0</v>
      </c>
      <c r="H5" s="86">
        <f t="shared" ref="H5:H11" si="2">G5*0.337</f>
        <v>0</v>
      </c>
      <c r="I5" s="84">
        <v>0</v>
      </c>
      <c r="J5" s="86">
        <f t="shared" ref="J5:J13" si="3">I5</f>
        <v>0</v>
      </c>
      <c r="K5" s="89">
        <f t="shared" ref="K5:K14" si="4">D5+F5+H5+J5</f>
        <v>0</v>
      </c>
      <c r="L5" s="98">
        <v>0</v>
      </c>
      <c r="M5" s="88">
        <v>0</v>
      </c>
    </row>
    <row r="6" spans="2:13">
      <c r="B6" s="90">
        <v>2001</v>
      </c>
      <c r="C6" s="84">
        <v>946132233</v>
      </c>
      <c r="D6" s="86">
        <f t="shared" si="0"/>
        <v>95086289.416500002</v>
      </c>
      <c r="E6" s="85">
        <v>0</v>
      </c>
      <c r="F6" s="86">
        <f t="shared" si="1"/>
        <v>0</v>
      </c>
      <c r="G6" s="84">
        <v>0</v>
      </c>
      <c r="H6" s="86">
        <f t="shared" si="2"/>
        <v>0</v>
      </c>
      <c r="I6" s="84">
        <v>0</v>
      </c>
      <c r="J6" s="86">
        <f t="shared" si="3"/>
        <v>0</v>
      </c>
      <c r="K6" s="89">
        <f t="shared" si="4"/>
        <v>95086289.416500002</v>
      </c>
      <c r="L6" s="99">
        <v>275000000</v>
      </c>
      <c r="M6" s="88">
        <f>K6*100/L6/100</f>
        <v>0.34576832515090905</v>
      </c>
    </row>
    <row r="7" spans="2:13">
      <c r="B7" s="90">
        <v>2002</v>
      </c>
      <c r="C7" s="84">
        <v>264969354</v>
      </c>
      <c r="D7" s="86">
        <f t="shared" si="0"/>
        <v>26629420.077000003</v>
      </c>
      <c r="E7" s="85">
        <v>0</v>
      </c>
      <c r="F7" s="86">
        <f t="shared" si="1"/>
        <v>0</v>
      </c>
      <c r="G7" s="84">
        <v>578252923</v>
      </c>
      <c r="H7" s="86">
        <f t="shared" si="2"/>
        <v>194871235.051</v>
      </c>
      <c r="I7" s="84">
        <v>0</v>
      </c>
      <c r="J7" s="86">
        <f t="shared" si="3"/>
        <v>0</v>
      </c>
      <c r="K7" s="89">
        <f t="shared" si="4"/>
        <v>221500655.12799999</v>
      </c>
      <c r="L7" s="99">
        <v>290000000</v>
      </c>
      <c r="M7" s="88">
        <f t="shared" ref="M7:M13" si="5">K7*100/L7/100</f>
        <v>0.76379536251034486</v>
      </c>
    </row>
    <row r="8" spans="2:13">
      <c r="B8" s="90">
        <v>2003</v>
      </c>
      <c r="C8" s="84">
        <v>161629505</v>
      </c>
      <c r="D8" s="86">
        <f t="shared" si="0"/>
        <v>16243765.252500001</v>
      </c>
      <c r="E8" s="85">
        <v>0</v>
      </c>
      <c r="F8" s="86">
        <f t="shared" si="1"/>
        <v>0</v>
      </c>
      <c r="G8" s="84">
        <v>603799912</v>
      </c>
      <c r="H8" s="86">
        <f t="shared" si="2"/>
        <v>203480570.34400001</v>
      </c>
      <c r="I8" s="87">
        <v>0</v>
      </c>
      <c r="J8" s="86">
        <f t="shared" si="3"/>
        <v>0</v>
      </c>
      <c r="K8" s="89">
        <f t="shared" si="4"/>
        <v>219724335.59650001</v>
      </c>
      <c r="L8" s="99">
        <v>240000000</v>
      </c>
      <c r="M8" s="88">
        <f t="shared" si="5"/>
        <v>0.91551806498541677</v>
      </c>
    </row>
    <row r="9" spans="2:13">
      <c r="B9" s="90">
        <v>2004</v>
      </c>
      <c r="C9" s="84">
        <v>188140036</v>
      </c>
      <c r="D9" s="86">
        <f t="shared" si="0"/>
        <v>18908073.618000001</v>
      </c>
      <c r="E9" s="85">
        <v>0</v>
      </c>
      <c r="F9" s="86">
        <f t="shared" si="1"/>
        <v>0</v>
      </c>
      <c r="G9" s="84">
        <v>796167067</v>
      </c>
      <c r="H9" s="86">
        <f t="shared" si="2"/>
        <v>268308301.57900003</v>
      </c>
      <c r="I9" s="84">
        <v>0</v>
      </c>
      <c r="J9" s="86">
        <f t="shared" si="3"/>
        <v>0</v>
      </c>
      <c r="K9" s="89">
        <f t="shared" si="4"/>
        <v>287216375.19700003</v>
      </c>
      <c r="L9" s="99">
        <v>295000000</v>
      </c>
      <c r="M9" s="88">
        <f t="shared" si="5"/>
        <v>0.97361483117627134</v>
      </c>
    </row>
    <row r="10" spans="2:13">
      <c r="B10" s="90">
        <v>2005</v>
      </c>
      <c r="C10" s="84">
        <v>224019885</v>
      </c>
      <c r="D10" s="86">
        <f t="shared" si="0"/>
        <v>22513998.442500003</v>
      </c>
      <c r="E10" s="85">
        <v>0</v>
      </c>
      <c r="F10" s="86">
        <f t="shared" si="1"/>
        <v>0</v>
      </c>
      <c r="G10" s="84">
        <v>798921406</v>
      </c>
      <c r="H10" s="86">
        <f t="shared" si="2"/>
        <v>269236513.82200003</v>
      </c>
      <c r="I10" s="84">
        <v>0</v>
      </c>
      <c r="J10" s="86">
        <f t="shared" si="3"/>
        <v>0</v>
      </c>
      <c r="K10" s="89">
        <f t="shared" si="4"/>
        <v>291750512.26450002</v>
      </c>
      <c r="L10" s="99">
        <v>285000000</v>
      </c>
      <c r="M10" s="88">
        <f t="shared" si="5"/>
        <v>1.023686007945614</v>
      </c>
    </row>
    <row r="11" spans="2:13">
      <c r="B11" s="90">
        <v>2006</v>
      </c>
      <c r="C11" s="84">
        <v>194327786</v>
      </c>
      <c r="D11" s="86">
        <f>C11*0.1</f>
        <v>19432778.600000001</v>
      </c>
      <c r="E11" s="85">
        <v>999685.38</v>
      </c>
      <c r="F11" s="86">
        <f t="shared" si="1"/>
        <v>299905.614</v>
      </c>
      <c r="G11" s="84">
        <v>978348209</v>
      </c>
      <c r="H11" s="86">
        <f t="shared" si="2"/>
        <v>329703346.43300003</v>
      </c>
      <c r="I11" s="84">
        <v>0</v>
      </c>
      <c r="J11" s="86">
        <f t="shared" si="3"/>
        <v>0</v>
      </c>
      <c r="K11" s="89">
        <f t="shared" si="4"/>
        <v>349436030.64700001</v>
      </c>
      <c r="L11" s="99">
        <v>325000000</v>
      </c>
      <c r="M11" s="88">
        <f t="shared" si="5"/>
        <v>1.0751877866061539</v>
      </c>
    </row>
    <row r="12" spans="2:13">
      <c r="B12" s="90">
        <v>2007</v>
      </c>
      <c r="C12" s="84">
        <v>203286700</v>
      </c>
      <c r="D12" s="86">
        <f>C12*0.1</f>
        <v>20328670</v>
      </c>
      <c r="E12" s="85">
        <v>11289436</v>
      </c>
      <c r="F12" s="86">
        <f t="shared" si="1"/>
        <v>3386830.8</v>
      </c>
      <c r="G12" s="84">
        <v>1061314712</v>
      </c>
      <c r="H12" s="86">
        <f>G12*0.337</f>
        <v>357663057.94400001</v>
      </c>
      <c r="I12" s="84">
        <v>0</v>
      </c>
      <c r="J12" s="86">
        <f t="shared" si="3"/>
        <v>0</v>
      </c>
      <c r="K12" s="89">
        <f t="shared" si="4"/>
        <v>381378558.74400002</v>
      </c>
      <c r="L12" s="99">
        <v>390000000</v>
      </c>
      <c r="M12" s="88">
        <f t="shared" si="5"/>
        <v>0.97789374036923082</v>
      </c>
    </row>
    <row r="13" spans="2:13">
      <c r="B13" s="90">
        <v>2008</v>
      </c>
      <c r="C13" s="84">
        <v>205135579</v>
      </c>
      <c r="D13" s="86">
        <f>C13*0.1</f>
        <v>20513557.900000002</v>
      </c>
      <c r="E13" s="85">
        <v>12703014</v>
      </c>
      <c r="F13" s="86">
        <f t="shared" si="1"/>
        <v>3810904.1999999997</v>
      </c>
      <c r="G13" s="84">
        <v>838209807</v>
      </c>
      <c r="H13" s="86">
        <f>G13*0.0105</f>
        <v>8801202.9735000003</v>
      </c>
      <c r="I13" s="84">
        <v>282611510</v>
      </c>
      <c r="J13" s="86">
        <f t="shared" si="3"/>
        <v>282611510</v>
      </c>
      <c r="K13" s="89">
        <f t="shared" si="4"/>
        <v>315737175.07349998</v>
      </c>
      <c r="L13" s="99">
        <v>315000000</v>
      </c>
      <c r="M13" s="88">
        <f t="shared" si="5"/>
        <v>1.0023402383285713</v>
      </c>
    </row>
    <row r="14" spans="2:13">
      <c r="B14" s="90">
        <v>2009</v>
      </c>
      <c r="C14" s="84">
        <v>161507630</v>
      </c>
      <c r="D14" s="86">
        <f>C14*0.1</f>
        <v>16150763</v>
      </c>
      <c r="E14" s="85">
        <v>25151461</v>
      </c>
      <c r="F14" s="86">
        <f t="shared" si="1"/>
        <v>7545438.2999999998</v>
      </c>
      <c r="G14" s="84">
        <v>969393719</v>
      </c>
      <c r="H14" s="86">
        <f>G14*0.0105</f>
        <v>10178634.0495</v>
      </c>
      <c r="I14" s="84">
        <v>322779754</v>
      </c>
      <c r="J14" s="86">
        <f>I14</f>
        <v>322779754</v>
      </c>
      <c r="K14" s="89">
        <f t="shared" si="4"/>
        <v>356654589.3495</v>
      </c>
      <c r="L14" s="99">
        <v>0</v>
      </c>
      <c r="M14" s="88">
        <v>0</v>
      </c>
    </row>
    <row r="15" spans="2:13">
      <c r="B15" s="90">
        <v>2010</v>
      </c>
      <c r="C15" s="84">
        <v>150552892</v>
      </c>
      <c r="D15" s="86">
        <f>C15*0.1</f>
        <v>15055289.200000001</v>
      </c>
      <c r="E15" s="85">
        <v>31728730</v>
      </c>
      <c r="F15" s="86">
        <f>E15*0.3</f>
        <v>9518619</v>
      </c>
      <c r="G15" s="85">
        <v>1088409361</v>
      </c>
      <c r="H15" s="86">
        <f>G15*0.0105</f>
        <v>11428298.2905</v>
      </c>
      <c r="I15" s="84">
        <v>461157142</v>
      </c>
      <c r="J15" s="86">
        <f>I15</f>
        <v>461157142</v>
      </c>
      <c r="K15" s="89">
        <f>D15+F15+H15+J15</f>
        <v>497159348.49049997</v>
      </c>
      <c r="L15" s="99">
        <v>0</v>
      </c>
      <c r="M15" s="88">
        <v>0</v>
      </c>
    </row>
    <row r="16" spans="2:13">
      <c r="B16" s="121" t="s">
        <v>159</v>
      </c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</sheetData>
  <mergeCells count="7">
    <mergeCell ref="K3:M3"/>
    <mergeCell ref="B2:M2"/>
    <mergeCell ref="B16:M16"/>
    <mergeCell ref="C3:D3"/>
    <mergeCell ref="E3:F3"/>
    <mergeCell ref="G3:H3"/>
    <mergeCell ref="I3:J3"/>
  </mergeCells>
  <phoneticPr fontId="0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F15"/>
  <sheetViews>
    <sheetView workbookViewId="0">
      <selection activeCell="K8" sqref="K8"/>
    </sheetView>
  </sheetViews>
  <sheetFormatPr defaultRowHeight="15"/>
  <cols>
    <col min="3" max="4" width="18.42578125" customWidth="1"/>
    <col min="5" max="5" width="18.28515625" customWidth="1"/>
  </cols>
  <sheetData>
    <row r="2" spans="2:6">
      <c r="B2" s="116" t="s">
        <v>163</v>
      </c>
      <c r="C2" s="116"/>
      <c r="D2" s="116"/>
      <c r="E2" s="116"/>
      <c r="F2" s="100"/>
    </row>
    <row r="3" spans="2:6">
      <c r="B3" s="74" t="s">
        <v>135</v>
      </c>
      <c r="C3" s="74" t="s">
        <v>160</v>
      </c>
      <c r="D3" s="74" t="s">
        <v>161</v>
      </c>
      <c r="E3" s="74" t="s">
        <v>162</v>
      </c>
      <c r="F3" s="102"/>
    </row>
    <row r="4" spans="2:6">
      <c r="B4" s="75">
        <v>2000</v>
      </c>
      <c r="C4" s="76">
        <f>Plan2!D4</f>
        <v>60751457</v>
      </c>
      <c r="D4" s="99">
        <f>Plan3!K5</f>
        <v>0</v>
      </c>
      <c r="E4" s="99">
        <f>Plan3!L5</f>
        <v>0</v>
      </c>
    </row>
    <row r="5" spans="2:6">
      <c r="B5" s="77">
        <v>2001</v>
      </c>
      <c r="C5" s="76">
        <f>Plan2!D5</f>
        <v>82285990</v>
      </c>
      <c r="D5" s="99">
        <f>Plan3!K6</f>
        <v>95086289.416500002</v>
      </c>
      <c r="E5" s="99">
        <f>Plan3!L6</f>
        <v>275000000</v>
      </c>
    </row>
    <row r="6" spans="2:6">
      <c r="B6" s="77">
        <v>2002</v>
      </c>
      <c r="C6" s="76">
        <f>Plan2!D6</f>
        <v>93455305</v>
      </c>
      <c r="D6" s="99">
        <f>Plan3!K7</f>
        <v>221500655.12799999</v>
      </c>
      <c r="E6" s="99">
        <f>Plan3!L7</f>
        <v>290000000</v>
      </c>
    </row>
    <row r="7" spans="2:6">
      <c r="B7" s="77">
        <v>2003</v>
      </c>
      <c r="C7" s="76">
        <f>Plan2!D7</f>
        <v>78726062.189999998</v>
      </c>
      <c r="D7" s="99">
        <f>Plan3!K8</f>
        <v>219724335.59650001</v>
      </c>
      <c r="E7" s="99">
        <f>Plan3!L8</f>
        <v>240000000</v>
      </c>
    </row>
    <row r="8" spans="2:6">
      <c r="B8" s="77">
        <v>2004</v>
      </c>
      <c r="C8" s="76">
        <f>Plan2!D8</f>
        <v>36342294.18</v>
      </c>
      <c r="D8" s="99">
        <f>Plan3!K9</f>
        <v>287216375.19700003</v>
      </c>
      <c r="E8" s="99">
        <f>Plan3!L9</f>
        <v>295000000</v>
      </c>
    </row>
    <row r="9" spans="2:6">
      <c r="B9" s="77">
        <v>2005</v>
      </c>
      <c r="C9" s="76">
        <f>Plan2!D9</f>
        <v>43541728.93</v>
      </c>
      <c r="D9" s="99">
        <f>Plan3!K10</f>
        <v>291750512.26450002</v>
      </c>
      <c r="E9" s="99">
        <f>Plan3!L10</f>
        <v>285000000</v>
      </c>
    </row>
    <row r="10" spans="2:6">
      <c r="B10" s="77">
        <v>2006</v>
      </c>
      <c r="C10" s="76">
        <f>Plan2!D10</f>
        <v>58064664.200000003</v>
      </c>
      <c r="D10" s="99">
        <f>Plan3!K11</f>
        <v>349436030.64700001</v>
      </c>
      <c r="E10" s="99">
        <f>Plan3!L11</f>
        <v>325000000</v>
      </c>
    </row>
    <row r="11" spans="2:6">
      <c r="B11" s="77">
        <v>2007</v>
      </c>
      <c r="C11" s="76">
        <f>Plan2!D11</f>
        <v>66615763.439999998</v>
      </c>
      <c r="D11" s="99">
        <f>Plan3!K12</f>
        <v>381378558.74400002</v>
      </c>
      <c r="E11" s="99">
        <f>Plan3!L12</f>
        <v>390000000</v>
      </c>
    </row>
    <row r="12" spans="2:6">
      <c r="B12" s="77">
        <v>2008</v>
      </c>
      <c r="C12" s="76">
        <f>Plan2!D12</f>
        <v>342066644.39999998</v>
      </c>
      <c r="D12" s="99">
        <f>Plan3!K13</f>
        <v>315737175.07349998</v>
      </c>
      <c r="E12" s="99">
        <f>Plan3!L13</f>
        <v>315000000</v>
      </c>
    </row>
    <row r="13" spans="2:6">
      <c r="B13" s="77">
        <v>2009</v>
      </c>
      <c r="C13" s="76">
        <f>Plan2!D13</f>
        <v>345225804.45999998</v>
      </c>
      <c r="D13" s="99">
        <f>Plan3!K14</f>
        <v>356654589.3495</v>
      </c>
      <c r="E13" s="99">
        <f>Plan3!L14</f>
        <v>0</v>
      </c>
    </row>
    <row r="14" spans="2:6">
      <c r="B14" s="77">
        <v>2010</v>
      </c>
      <c r="C14" s="76">
        <f>Plan2!D14</f>
        <v>582267682.27999997</v>
      </c>
      <c r="D14" s="99">
        <f>Plan3!K15</f>
        <v>497159348.49049997</v>
      </c>
      <c r="E14" s="99">
        <f>Plan3!L15</f>
        <v>0</v>
      </c>
    </row>
    <row r="15" spans="2:6" ht="30" customHeight="1">
      <c r="B15" s="124" t="s">
        <v>164</v>
      </c>
      <c r="C15" s="124"/>
      <c r="D15" s="124"/>
      <c r="E15" s="124"/>
      <c r="F15" s="101"/>
    </row>
  </sheetData>
  <mergeCells count="2">
    <mergeCell ref="B2:E2"/>
    <mergeCell ref="B15:E15"/>
  </mergeCells>
  <phoneticPr fontId="0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Plan1</vt:lpstr>
      <vt:lpstr>Plan2</vt:lpstr>
      <vt:lpstr>Plan3</vt:lpstr>
      <vt:lpstr>Plan4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</dc:creator>
  <cp:lastModifiedBy>BCE</cp:lastModifiedBy>
  <dcterms:created xsi:type="dcterms:W3CDTF">2011-04-23T16:09:38Z</dcterms:created>
  <dcterms:modified xsi:type="dcterms:W3CDTF">2014-09-01T10:59:20Z</dcterms:modified>
</cp:coreProperties>
</file>